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правка" sheetId="13" r:id="rId1"/>
    <sheet name="ТЭ МЖД" sheetId="17" r:id="rId2"/>
    <sheet name="ТЭ паркинг" sheetId="16" r:id="rId3"/>
    <sheet name="ТКО" sheetId="3" r:id="rId4"/>
    <sheet name="ВСМ" sheetId="23" state="hidden" r:id="rId5"/>
    <sheet name="Вывоз песка" sheetId="22" state="hidden" r:id="rId6"/>
  </sheets>
  <definedNames>
    <definedName name="_xlnm._FilterDatabase" localSheetId="1" hidden="1">'ТЭ МЖД'!$A$5:$M$518</definedName>
    <definedName name="_xlnm._FilterDatabase" localSheetId="2" hidden="1">'ТЭ паркинг'!$A$4:$E$204</definedName>
  </definedNames>
  <calcPr calcId="162913" refMode="R1C1"/>
</workbook>
</file>

<file path=xl/calcChain.xml><?xml version="1.0" encoding="utf-8"?>
<calcChain xmlns="http://schemas.openxmlformats.org/spreadsheetml/2006/main">
  <c r="I493" i="17" l="1"/>
  <c r="I487" i="17"/>
  <c r="I480" i="17"/>
  <c r="I463" i="17"/>
  <c r="I462" i="17"/>
  <c r="I442" i="17"/>
  <c r="I434" i="17"/>
  <c r="I433" i="17"/>
  <c r="I431" i="17"/>
  <c r="I429" i="17"/>
  <c r="I398" i="17"/>
  <c r="I334" i="17"/>
  <c r="I333" i="17"/>
  <c r="I317" i="17"/>
  <c r="I298" i="17"/>
  <c r="I292" i="17"/>
  <c r="I288" i="17"/>
  <c r="I287" i="17"/>
  <c r="I277" i="17"/>
  <c r="I273" i="17"/>
  <c r="I258" i="17"/>
  <c r="I216" i="17"/>
  <c r="I210" i="17"/>
  <c r="I204" i="17"/>
  <c r="I199" i="17"/>
  <c r="I187" i="17"/>
  <c r="I168" i="17"/>
  <c r="I165" i="17"/>
  <c r="I162" i="17"/>
  <c r="I159" i="17"/>
  <c r="I158" i="17"/>
  <c r="I139" i="17"/>
  <c r="I138" i="17"/>
  <c r="I126" i="17"/>
  <c r="I123" i="17"/>
  <c r="I99" i="17"/>
  <c r="I93" i="17"/>
  <c r="I92" i="17"/>
  <c r="I90" i="17"/>
  <c r="I87" i="17"/>
  <c r="I82" i="17"/>
  <c r="I79" i="17"/>
  <c r="I55" i="17"/>
  <c r="H60" i="17" l="1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AS6" i="13" l="1"/>
  <c r="AG6" i="13"/>
  <c r="H254" i="17" l="1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187" i="17"/>
  <c r="H188" i="17"/>
  <c r="H189" i="17"/>
  <c r="H190" i="17"/>
  <c r="H191" i="17"/>
  <c r="H192" i="17"/>
  <c r="H193" i="17"/>
  <c r="D10" i="23" l="1"/>
  <c r="D11" i="23" l="1"/>
  <c r="D9" i="23"/>
  <c r="B12" i="23" l="1"/>
  <c r="H132" i="17" l="1"/>
  <c r="H127" i="17"/>
  <c r="K516" i="17" l="1"/>
  <c r="H168" i="17"/>
  <c r="L168" i="17"/>
  <c r="L118" i="17" l="1"/>
  <c r="L119" i="17"/>
  <c r="L120" i="17"/>
  <c r="L121" i="17"/>
  <c r="L122" i="17"/>
  <c r="L123" i="17"/>
  <c r="L124" i="17"/>
  <c r="L125" i="17"/>
  <c r="L126" i="17"/>
  <c r="L128" i="17"/>
  <c r="L129" i="17"/>
  <c r="L130" i="17"/>
  <c r="L131" i="17"/>
  <c r="L133" i="17"/>
  <c r="L134" i="17"/>
  <c r="L135" i="17"/>
  <c r="L136" i="17"/>
  <c r="L137" i="17"/>
  <c r="L138" i="17"/>
  <c r="L139" i="17"/>
  <c r="L140" i="17"/>
  <c r="M140" i="17" s="1"/>
  <c r="L141" i="17"/>
  <c r="L142" i="17"/>
  <c r="L143" i="17"/>
  <c r="L144" i="17"/>
  <c r="L145" i="17"/>
  <c r="L146" i="17"/>
  <c r="L147" i="17"/>
  <c r="L148" i="17"/>
  <c r="L149" i="17"/>
  <c r="L150" i="17"/>
  <c r="L151" i="17"/>
  <c r="L152" i="17"/>
  <c r="L153" i="17"/>
  <c r="L154" i="17"/>
  <c r="L155" i="17"/>
  <c r="L156" i="17"/>
  <c r="L157" i="17"/>
  <c r="L158" i="17"/>
  <c r="L159" i="17"/>
  <c r="L160" i="17"/>
  <c r="L161" i="17"/>
  <c r="L162" i="17"/>
  <c r="L163" i="17"/>
  <c r="L164" i="17"/>
  <c r="L165" i="17"/>
  <c r="L166" i="17"/>
  <c r="L167" i="17"/>
  <c r="L169" i="17"/>
  <c r="L170" i="17"/>
  <c r="L171" i="17"/>
  <c r="L172" i="17"/>
  <c r="L173" i="17"/>
  <c r="L174" i="17"/>
  <c r="L175" i="17"/>
  <c r="L176" i="17"/>
  <c r="L177" i="17"/>
  <c r="L178" i="17"/>
  <c r="L179" i="17"/>
  <c r="L180" i="17"/>
  <c r="L181" i="17"/>
  <c r="L182" i="17"/>
  <c r="L183" i="17"/>
  <c r="L184" i="17"/>
  <c r="L185" i="17"/>
  <c r="L186" i="17"/>
  <c r="L187" i="17"/>
  <c r="L188" i="17"/>
  <c r="L189" i="17"/>
  <c r="L190" i="17"/>
  <c r="L191" i="17"/>
  <c r="M191" i="17" s="1"/>
  <c r="L192" i="17"/>
  <c r="L193" i="17"/>
  <c r="L194" i="17"/>
  <c r="L195" i="17"/>
  <c r="L196" i="17"/>
  <c r="L197" i="17"/>
  <c r="L198" i="17"/>
  <c r="L199" i="17"/>
  <c r="L200" i="17"/>
  <c r="L201" i="17"/>
  <c r="L202" i="17"/>
  <c r="L203" i="17"/>
  <c r="L204" i="17"/>
  <c r="L205" i="17"/>
  <c r="L206" i="17"/>
  <c r="L207" i="17"/>
  <c r="L208" i="17"/>
  <c r="L209" i="17"/>
  <c r="L210" i="17"/>
  <c r="L211" i="17"/>
  <c r="L212" i="17"/>
  <c r="L213" i="17"/>
  <c r="L214" i="17"/>
  <c r="L215" i="17"/>
  <c r="L216" i="17"/>
  <c r="L217" i="17"/>
  <c r="L218" i="17"/>
  <c r="L219" i="17"/>
  <c r="L220" i="17"/>
  <c r="L221" i="17"/>
  <c r="L222" i="17"/>
  <c r="L223" i="17"/>
  <c r="L224" i="17"/>
  <c r="L225" i="17"/>
  <c r="L226" i="17"/>
  <c r="L227" i="17"/>
  <c r="L228" i="17"/>
  <c r="L229" i="17"/>
  <c r="L230" i="17"/>
  <c r="L231" i="17"/>
  <c r="L232" i="17"/>
  <c r="L233" i="17"/>
  <c r="L234" i="17"/>
  <c r="L235" i="17"/>
  <c r="L236" i="17"/>
  <c r="L237" i="17"/>
  <c r="L238" i="17"/>
  <c r="L239" i="17"/>
  <c r="L240" i="17"/>
  <c r="L241" i="17"/>
  <c r="L242" i="17"/>
  <c r="L243" i="17"/>
  <c r="L244" i="17"/>
  <c r="L245" i="17"/>
  <c r="L246" i="17"/>
  <c r="L247" i="17"/>
  <c r="L248" i="17"/>
  <c r="L249" i="17"/>
  <c r="L250" i="17"/>
  <c r="L251" i="17"/>
  <c r="L252" i="17"/>
  <c r="L253" i="17"/>
  <c r="L254" i="17"/>
  <c r="L255" i="17"/>
  <c r="L256" i="17"/>
  <c r="L257" i="17"/>
  <c r="L258" i="17"/>
  <c r="L259" i="17"/>
  <c r="L260" i="17"/>
  <c r="L261" i="17"/>
  <c r="L262" i="17"/>
  <c r="L263" i="17"/>
  <c r="L264" i="17"/>
  <c r="L265" i="17"/>
  <c r="L266" i="17"/>
  <c r="L267" i="17"/>
  <c r="L268" i="17"/>
  <c r="L269" i="17"/>
  <c r="L270" i="17"/>
  <c r="L271" i="17"/>
  <c r="L272" i="17"/>
  <c r="L273" i="17"/>
  <c r="L274" i="17"/>
  <c r="L275" i="17"/>
  <c r="L276" i="17"/>
  <c r="L277" i="17"/>
  <c r="L278" i="17"/>
  <c r="L279" i="17"/>
  <c r="L280" i="17"/>
  <c r="L281" i="17"/>
  <c r="L282" i="17"/>
  <c r="L283" i="17"/>
  <c r="L284" i="17"/>
  <c r="L285" i="17"/>
  <c r="L286" i="17"/>
  <c r="L287" i="17"/>
  <c r="L288" i="17"/>
  <c r="L289" i="17"/>
  <c r="L290" i="17"/>
  <c r="L291" i="17"/>
  <c r="L292" i="17"/>
  <c r="L293" i="17"/>
  <c r="L294" i="17"/>
  <c r="L295" i="17"/>
  <c r="L296" i="17"/>
  <c r="L297" i="17"/>
  <c r="L298" i="17"/>
  <c r="L299" i="17"/>
  <c r="L300" i="17"/>
  <c r="L301" i="17"/>
  <c r="L302" i="17"/>
  <c r="L303" i="17"/>
  <c r="L304" i="17"/>
  <c r="L305" i="17"/>
  <c r="L306" i="17"/>
  <c r="L307" i="17"/>
  <c r="L308" i="17"/>
  <c r="L309" i="17"/>
  <c r="L310" i="17"/>
  <c r="L311" i="17"/>
  <c r="L312" i="17"/>
  <c r="L313" i="17"/>
  <c r="L314" i="17"/>
  <c r="L315" i="17"/>
  <c r="L316" i="17"/>
  <c r="L317" i="17"/>
  <c r="L318" i="17"/>
  <c r="L319" i="17"/>
  <c r="L320" i="17"/>
  <c r="L321" i="17"/>
  <c r="M321" i="17" s="1"/>
  <c r="L322" i="17"/>
  <c r="L323" i="17"/>
  <c r="L324" i="17"/>
  <c r="L325" i="17"/>
  <c r="L326" i="17"/>
  <c r="L327" i="17"/>
  <c r="L328" i="17"/>
  <c r="L329" i="17"/>
  <c r="L330" i="17"/>
  <c r="L331" i="17"/>
  <c r="L332" i="17"/>
  <c r="L333" i="17"/>
  <c r="L334" i="17"/>
  <c r="L335" i="17"/>
  <c r="L336" i="17"/>
  <c r="L337" i="17"/>
  <c r="L338" i="17"/>
  <c r="L339" i="17"/>
  <c r="L340" i="17"/>
  <c r="L341" i="17"/>
  <c r="L342" i="17"/>
  <c r="L343" i="17"/>
  <c r="L344" i="17"/>
  <c r="L345" i="17"/>
  <c r="L346" i="17"/>
  <c r="L347" i="17"/>
  <c r="L348" i="17"/>
  <c r="L349" i="17"/>
  <c r="L350" i="17"/>
  <c r="L351" i="17"/>
  <c r="M351" i="17" s="1"/>
  <c r="L352" i="17"/>
  <c r="L353" i="17"/>
  <c r="L354" i="17"/>
  <c r="M354" i="17" s="1"/>
  <c r="L355" i="17"/>
  <c r="L356" i="17"/>
  <c r="L357" i="17"/>
  <c r="L358" i="17"/>
  <c r="L359" i="17"/>
  <c r="L360" i="17"/>
  <c r="L361" i="17"/>
  <c r="M361" i="17" s="1"/>
  <c r="L362" i="17"/>
  <c r="L363" i="17"/>
  <c r="L364" i="17"/>
  <c r="L365" i="17"/>
  <c r="L366" i="17"/>
  <c r="L367" i="17"/>
  <c r="L368" i="17"/>
  <c r="L369" i="17"/>
  <c r="L370" i="17"/>
  <c r="L371" i="17"/>
  <c r="L372" i="17"/>
  <c r="L373" i="17"/>
  <c r="L374" i="17"/>
  <c r="L375" i="17"/>
  <c r="L376" i="17"/>
  <c r="L377" i="17"/>
  <c r="L378" i="17"/>
  <c r="L379" i="17"/>
  <c r="L380" i="17"/>
  <c r="L381" i="17"/>
  <c r="L382" i="17"/>
  <c r="L383" i="17"/>
  <c r="L384" i="17"/>
  <c r="L385" i="17"/>
  <c r="L386" i="17"/>
  <c r="L387" i="17"/>
  <c r="L388" i="17"/>
  <c r="L389" i="17"/>
  <c r="L390" i="17"/>
  <c r="L391" i="17"/>
  <c r="L392" i="17"/>
  <c r="L393" i="17"/>
  <c r="L394" i="17"/>
  <c r="L395" i="17"/>
  <c r="L396" i="17"/>
  <c r="L397" i="17"/>
  <c r="L398" i="17"/>
  <c r="L399" i="17"/>
  <c r="L400" i="17"/>
  <c r="L401" i="17"/>
  <c r="L402" i="17"/>
  <c r="L403" i="17"/>
  <c r="L404" i="17"/>
  <c r="L405" i="17"/>
  <c r="L406" i="17"/>
  <c r="L407" i="17"/>
  <c r="L408" i="17"/>
  <c r="L409" i="17"/>
  <c r="L410" i="17"/>
  <c r="L411" i="17"/>
  <c r="L412" i="17"/>
  <c r="L413" i="17"/>
  <c r="L414" i="17"/>
  <c r="L415" i="17"/>
  <c r="L416" i="17"/>
  <c r="L417" i="17"/>
  <c r="L418" i="17"/>
  <c r="L419" i="17"/>
  <c r="L420" i="17"/>
  <c r="L421" i="17"/>
  <c r="L422" i="17"/>
  <c r="L423" i="17"/>
  <c r="L424" i="17"/>
  <c r="L425" i="17"/>
  <c r="L426" i="17"/>
  <c r="L427" i="17"/>
  <c r="L428" i="17"/>
  <c r="L429" i="17"/>
  <c r="L430" i="17"/>
  <c r="L431" i="17"/>
  <c r="L432" i="17"/>
  <c r="L433" i="17"/>
  <c r="L434" i="17"/>
  <c r="L435" i="17"/>
  <c r="L436" i="17"/>
  <c r="L437" i="17"/>
  <c r="L438" i="17"/>
  <c r="L439" i="17"/>
  <c r="L440" i="17"/>
  <c r="L441" i="17"/>
  <c r="L442" i="17"/>
  <c r="L443" i="17"/>
  <c r="L444" i="17"/>
  <c r="L445" i="17"/>
  <c r="L446" i="17"/>
  <c r="L447" i="17"/>
  <c r="L448" i="17"/>
  <c r="L449" i="17"/>
  <c r="L450" i="17"/>
  <c r="L451" i="17"/>
  <c r="L452" i="17"/>
  <c r="L453" i="17"/>
  <c r="L454" i="17"/>
  <c r="L455" i="17"/>
  <c r="L456" i="17"/>
  <c r="L457" i="17"/>
  <c r="L458" i="17"/>
  <c r="M458" i="17" s="1"/>
  <c r="L459" i="17"/>
  <c r="L460" i="17"/>
  <c r="L461" i="17"/>
  <c r="L462" i="17"/>
  <c r="L463" i="17"/>
  <c r="L464" i="17"/>
  <c r="L465" i="17"/>
  <c r="L466" i="17"/>
  <c r="L467" i="17"/>
  <c r="M467" i="17" s="1"/>
  <c r="L468" i="17"/>
  <c r="M468" i="17" s="1"/>
  <c r="L469" i="17"/>
  <c r="L470" i="17"/>
  <c r="L471" i="17"/>
  <c r="L472" i="17"/>
  <c r="L473" i="17"/>
  <c r="L474" i="17"/>
  <c r="L475" i="17"/>
  <c r="L476" i="17"/>
  <c r="L477" i="17"/>
  <c r="L478" i="17"/>
  <c r="L479" i="17"/>
  <c r="L480" i="17"/>
  <c r="L481" i="17"/>
  <c r="L482" i="17"/>
  <c r="L483" i="17"/>
  <c r="L484" i="17"/>
  <c r="L485" i="17"/>
  <c r="L486" i="17"/>
  <c r="L487" i="17"/>
  <c r="L488" i="17"/>
  <c r="L489" i="17"/>
  <c r="L490" i="17"/>
  <c r="L491" i="17"/>
  <c r="L492" i="17"/>
  <c r="M492" i="17" s="1"/>
  <c r="L493" i="17"/>
  <c r="L494" i="17"/>
  <c r="L495" i="17"/>
  <c r="L496" i="17"/>
  <c r="L497" i="17"/>
  <c r="L498" i="17"/>
  <c r="L499" i="17"/>
  <c r="M499" i="17" s="1"/>
  <c r="L500" i="17"/>
  <c r="L501" i="17"/>
  <c r="L502" i="17"/>
  <c r="L503" i="17"/>
  <c r="L504" i="17"/>
  <c r="L505" i="17"/>
  <c r="L506" i="17"/>
  <c r="L507" i="17"/>
  <c r="L508" i="17"/>
  <c r="L509" i="17"/>
  <c r="L510" i="17"/>
  <c r="L511" i="17"/>
  <c r="L512" i="17"/>
  <c r="L513" i="17"/>
  <c r="M513" i="17" s="1"/>
  <c r="L39" i="17"/>
  <c r="L40" i="17"/>
  <c r="L41" i="17"/>
  <c r="L42" i="17"/>
  <c r="L43" i="17"/>
  <c r="L44" i="17"/>
  <c r="L45" i="17"/>
  <c r="L46" i="17"/>
  <c r="L47" i="17"/>
  <c r="L48" i="17"/>
  <c r="L49" i="17"/>
  <c r="L50" i="17"/>
  <c r="L51" i="17"/>
  <c r="L52" i="17"/>
  <c r="L53" i="17"/>
  <c r="L54" i="17"/>
  <c r="L55" i="17"/>
  <c r="L56" i="17"/>
  <c r="L57" i="17"/>
  <c r="L58" i="17"/>
  <c r="L59" i="17"/>
  <c r="L60" i="17"/>
  <c r="L61" i="17"/>
  <c r="L62" i="17"/>
  <c r="L63" i="17"/>
  <c r="L64" i="17"/>
  <c r="L65" i="17"/>
  <c r="L66" i="17"/>
  <c r="L67" i="17"/>
  <c r="L68" i="17"/>
  <c r="L69" i="17"/>
  <c r="L70" i="17"/>
  <c r="L71" i="17"/>
  <c r="L72" i="17"/>
  <c r="L73" i="17"/>
  <c r="L74" i="17"/>
  <c r="L75" i="17"/>
  <c r="L76" i="17"/>
  <c r="L77" i="17"/>
  <c r="L78" i="17"/>
  <c r="L79" i="17"/>
  <c r="L80" i="17"/>
  <c r="L81" i="17"/>
  <c r="L82" i="17"/>
  <c r="L83" i="17"/>
  <c r="L84" i="17"/>
  <c r="L85" i="17"/>
  <c r="L86" i="17"/>
  <c r="L87" i="17"/>
  <c r="L88" i="17"/>
  <c r="L89" i="17"/>
  <c r="L90" i="17"/>
  <c r="L91" i="17"/>
  <c r="L92" i="17"/>
  <c r="L93" i="17"/>
  <c r="L94" i="17"/>
  <c r="L95" i="17"/>
  <c r="L96" i="17"/>
  <c r="L97" i="17"/>
  <c r="L98" i="17"/>
  <c r="L99" i="17"/>
  <c r="L100" i="17"/>
  <c r="L101" i="17"/>
  <c r="L102" i="17"/>
  <c r="L103" i="17"/>
  <c r="L104" i="17"/>
  <c r="L105" i="17"/>
  <c r="L106" i="17"/>
  <c r="L107" i="17"/>
  <c r="L108" i="17"/>
  <c r="M108" i="17" s="1"/>
  <c r="L109" i="17"/>
  <c r="L110" i="17"/>
  <c r="L111" i="17"/>
  <c r="L112" i="17"/>
  <c r="L113" i="17"/>
  <c r="L114" i="17"/>
  <c r="L115" i="17"/>
  <c r="L116" i="17"/>
  <c r="L117" i="17"/>
  <c r="L38" i="17"/>
  <c r="G5" i="3" l="1"/>
  <c r="I516" i="17" l="1"/>
  <c r="J516" i="17" l="1"/>
  <c r="H515" i="17"/>
  <c r="H514" i="17"/>
  <c r="H513" i="17"/>
  <c r="H512" i="17"/>
  <c r="H511" i="17"/>
  <c r="H510" i="17"/>
  <c r="H509" i="17"/>
  <c r="H508" i="17"/>
  <c r="H507" i="17"/>
  <c r="H506" i="17"/>
  <c r="H505" i="17"/>
  <c r="H504" i="17"/>
  <c r="H503" i="17"/>
  <c r="H502" i="17"/>
  <c r="H501" i="17"/>
  <c r="H500" i="17"/>
  <c r="H499" i="17"/>
  <c r="H498" i="17"/>
  <c r="H497" i="17"/>
  <c r="H496" i="17"/>
  <c r="H495" i="17"/>
  <c r="H494" i="17"/>
  <c r="H493" i="17"/>
  <c r="H492" i="17"/>
  <c r="H491" i="17"/>
  <c r="H490" i="17"/>
  <c r="H489" i="17"/>
  <c r="H488" i="17"/>
  <c r="H487" i="17"/>
  <c r="H486" i="17"/>
  <c r="H485" i="17"/>
  <c r="H484" i="17"/>
  <c r="H483" i="17"/>
  <c r="H482" i="17"/>
  <c r="H481" i="17"/>
  <c r="H480" i="17"/>
  <c r="H479" i="17"/>
  <c r="H478" i="17"/>
  <c r="H477" i="17"/>
  <c r="H476" i="17"/>
  <c r="H475" i="17"/>
  <c r="H474" i="17"/>
  <c r="H473" i="17"/>
  <c r="H472" i="17"/>
  <c r="H471" i="17"/>
  <c r="H470" i="17"/>
  <c r="H469" i="17"/>
  <c r="H468" i="17"/>
  <c r="H467" i="17"/>
  <c r="H466" i="17"/>
  <c r="H465" i="17"/>
  <c r="H464" i="17"/>
  <c r="H463" i="17"/>
  <c r="H462" i="17"/>
  <c r="H461" i="17"/>
  <c r="H460" i="17"/>
  <c r="H459" i="17"/>
  <c r="H458" i="17"/>
  <c r="H457" i="17"/>
  <c r="H456" i="17"/>
  <c r="H455" i="17"/>
  <c r="H454" i="17"/>
  <c r="H453" i="17"/>
  <c r="H452" i="17"/>
  <c r="H451" i="17"/>
  <c r="H450" i="17"/>
  <c r="H449" i="17"/>
  <c r="H448" i="17"/>
  <c r="H447" i="17"/>
  <c r="H446" i="17"/>
  <c r="H445" i="17"/>
  <c r="H444" i="17"/>
  <c r="H443" i="17"/>
  <c r="H442" i="17"/>
  <c r="H441" i="17"/>
  <c r="H440" i="17"/>
  <c r="H439" i="17"/>
  <c r="H438" i="17"/>
  <c r="H437" i="17"/>
  <c r="H436" i="17"/>
  <c r="H435" i="17"/>
  <c r="H434" i="17"/>
  <c r="H433" i="17"/>
  <c r="H432" i="17"/>
  <c r="H431" i="17"/>
  <c r="H430" i="17"/>
  <c r="H429" i="17"/>
  <c r="H428" i="17"/>
  <c r="H427" i="17"/>
  <c r="H426" i="17"/>
  <c r="H425" i="17"/>
  <c r="H424" i="17"/>
  <c r="H423" i="17"/>
  <c r="H422" i="17"/>
  <c r="H421" i="17"/>
  <c r="H420" i="17"/>
  <c r="H419" i="17"/>
  <c r="H418" i="17"/>
  <c r="H417" i="17"/>
  <c r="H416" i="17"/>
  <c r="H415" i="17"/>
  <c r="H414" i="17"/>
  <c r="H413" i="17"/>
  <c r="H412" i="17"/>
  <c r="H411" i="17"/>
  <c r="H410" i="17"/>
  <c r="H409" i="17"/>
  <c r="H408" i="17"/>
  <c r="H407" i="17"/>
  <c r="H406" i="17"/>
  <c r="H405" i="17"/>
  <c r="H404" i="17"/>
  <c r="H403" i="17"/>
  <c r="H402" i="17"/>
  <c r="H401" i="17"/>
  <c r="H400" i="17"/>
  <c r="H399" i="17"/>
  <c r="H398" i="17"/>
  <c r="H397" i="17"/>
  <c r="H396" i="17"/>
  <c r="H395" i="17"/>
  <c r="H394" i="17"/>
  <c r="H393" i="17"/>
  <c r="H392" i="17"/>
  <c r="H391" i="17"/>
  <c r="H390" i="17"/>
  <c r="H389" i="17"/>
  <c r="H388" i="17"/>
  <c r="H387" i="17"/>
  <c r="H386" i="17"/>
  <c r="H385" i="17"/>
  <c r="H384" i="17"/>
  <c r="H383" i="17"/>
  <c r="H382" i="17"/>
  <c r="H381" i="17"/>
  <c r="H380" i="17"/>
  <c r="H379" i="17"/>
  <c r="H378" i="17"/>
  <c r="H377" i="17"/>
  <c r="H376" i="17"/>
  <c r="H375" i="17"/>
  <c r="H374" i="17"/>
  <c r="H373" i="17"/>
  <c r="H372" i="17"/>
  <c r="H371" i="17"/>
  <c r="H370" i="17"/>
  <c r="H369" i="17"/>
  <c r="H368" i="17"/>
  <c r="H367" i="17"/>
  <c r="H366" i="17"/>
  <c r="H365" i="17"/>
  <c r="H364" i="17"/>
  <c r="H363" i="17"/>
  <c r="H362" i="17"/>
  <c r="H361" i="17"/>
  <c r="H360" i="17"/>
  <c r="H359" i="17"/>
  <c r="H358" i="17"/>
  <c r="H357" i="17"/>
  <c r="H356" i="17"/>
  <c r="H355" i="17"/>
  <c r="H354" i="17"/>
  <c r="H353" i="17"/>
  <c r="H352" i="17"/>
  <c r="H351" i="17"/>
  <c r="H350" i="17"/>
  <c r="H349" i="17"/>
  <c r="H348" i="17"/>
  <c r="H347" i="17"/>
  <c r="H346" i="17"/>
  <c r="H345" i="17"/>
  <c r="H344" i="17"/>
  <c r="H343" i="17"/>
  <c r="H342" i="17"/>
  <c r="H341" i="17"/>
  <c r="H340" i="17"/>
  <c r="H339" i="17"/>
  <c r="H338" i="17"/>
  <c r="H337" i="17"/>
  <c r="H336" i="17"/>
  <c r="H335" i="17"/>
  <c r="H334" i="17"/>
  <c r="H333" i="17"/>
  <c r="H332" i="17"/>
  <c r="H331" i="17"/>
  <c r="H330" i="17"/>
  <c r="H329" i="17"/>
  <c r="H328" i="17"/>
  <c r="H327" i="17"/>
  <c r="H326" i="17"/>
  <c r="H325" i="17"/>
  <c r="H324" i="17"/>
  <c r="H323" i="17"/>
  <c r="H322" i="17"/>
  <c r="H321" i="17"/>
  <c r="H320" i="17"/>
  <c r="H319" i="17"/>
  <c r="H318" i="17"/>
  <c r="H317" i="17"/>
  <c r="H316" i="17"/>
  <c r="H315" i="17"/>
  <c r="H314" i="17"/>
  <c r="H313" i="17"/>
  <c r="H312" i="17"/>
  <c r="H311" i="17"/>
  <c r="H310" i="17"/>
  <c r="H309" i="17"/>
  <c r="H308" i="17"/>
  <c r="H307" i="17"/>
  <c r="H306" i="17"/>
  <c r="H305" i="17"/>
  <c r="H304" i="17"/>
  <c r="H303" i="17"/>
  <c r="H302" i="17"/>
  <c r="H301" i="17"/>
  <c r="H300" i="17"/>
  <c r="H299" i="17"/>
  <c r="H298" i="17"/>
  <c r="H297" i="17"/>
  <c r="H296" i="17"/>
  <c r="H295" i="17"/>
  <c r="H294" i="17"/>
  <c r="H293" i="17"/>
  <c r="H292" i="17"/>
  <c r="H291" i="17"/>
  <c r="H290" i="17"/>
  <c r="H253" i="17"/>
  <c r="H252" i="17"/>
  <c r="H251" i="17"/>
  <c r="H250" i="17"/>
  <c r="H249" i="17"/>
  <c r="H248" i="17"/>
  <c r="H247" i="17"/>
  <c r="H246" i="17"/>
  <c r="H245" i="17"/>
  <c r="H244" i="17"/>
  <c r="H243" i="17"/>
  <c r="H242" i="17"/>
  <c r="H241" i="17"/>
  <c r="H240" i="17"/>
  <c r="H239" i="17"/>
  <c r="H238" i="17"/>
  <c r="H237" i="17"/>
  <c r="H236" i="17"/>
  <c r="H235" i="17"/>
  <c r="H234" i="17"/>
  <c r="H233" i="17"/>
  <c r="H232" i="17"/>
  <c r="H231" i="17"/>
  <c r="H230" i="17"/>
  <c r="H229" i="17"/>
  <c r="H228" i="17"/>
  <c r="H227" i="17"/>
  <c r="H226" i="17"/>
  <c r="H225" i="17"/>
  <c r="H224" i="17"/>
  <c r="H223" i="17"/>
  <c r="H222" i="17"/>
  <c r="H221" i="17"/>
  <c r="H220" i="17"/>
  <c r="H219" i="17"/>
  <c r="H218" i="17"/>
  <c r="H217" i="17"/>
  <c r="H216" i="17"/>
  <c r="H215" i="17"/>
  <c r="H214" i="17"/>
  <c r="H213" i="17"/>
  <c r="H212" i="17"/>
  <c r="H211" i="17"/>
  <c r="H210" i="17"/>
  <c r="H209" i="17"/>
  <c r="H208" i="17"/>
  <c r="H207" i="17"/>
  <c r="H206" i="17"/>
  <c r="H205" i="17"/>
  <c r="H204" i="17"/>
  <c r="H203" i="17"/>
  <c r="H202" i="17"/>
  <c r="H201" i="17"/>
  <c r="H200" i="17"/>
  <c r="H199" i="17"/>
  <c r="H198" i="17"/>
  <c r="H197" i="17"/>
  <c r="H196" i="17"/>
  <c r="H195" i="17"/>
  <c r="H194" i="17"/>
  <c r="H186" i="17"/>
  <c r="H185" i="17"/>
  <c r="H184" i="17"/>
  <c r="H183" i="17"/>
  <c r="H182" i="17"/>
  <c r="H181" i="17"/>
  <c r="H180" i="17"/>
  <c r="H179" i="17"/>
  <c r="H178" i="17"/>
  <c r="H177" i="17"/>
  <c r="H176" i="17"/>
  <c r="H175" i="17"/>
  <c r="H174" i="17"/>
  <c r="H173" i="17"/>
  <c r="H172" i="17"/>
  <c r="H171" i="17"/>
  <c r="H170" i="17"/>
  <c r="H169" i="17"/>
  <c r="H167" i="17"/>
  <c r="H166" i="17"/>
  <c r="H165" i="17"/>
  <c r="H164" i="17"/>
  <c r="H163" i="17"/>
  <c r="H162" i="17"/>
  <c r="H161" i="17"/>
  <c r="H160" i="17"/>
  <c r="H159" i="17"/>
  <c r="H158" i="17"/>
  <c r="H157" i="17"/>
  <c r="H156" i="17"/>
  <c r="H155" i="17"/>
  <c r="H154" i="17"/>
  <c r="H153" i="17"/>
  <c r="H152" i="17"/>
  <c r="H151" i="17"/>
  <c r="H150" i="17"/>
  <c r="H149" i="17"/>
  <c r="H148" i="17"/>
  <c r="H147" i="17"/>
  <c r="H146" i="17"/>
  <c r="H145" i="17"/>
  <c r="H144" i="17"/>
  <c r="H143" i="17"/>
  <c r="H142" i="17"/>
  <c r="H141" i="17"/>
  <c r="H140" i="17"/>
  <c r="H139" i="17"/>
  <c r="H138" i="17"/>
  <c r="H137" i="17"/>
  <c r="H136" i="17"/>
  <c r="H135" i="17"/>
  <c r="H134" i="17"/>
  <c r="H133" i="17"/>
  <c r="H131" i="17"/>
  <c r="H130" i="17"/>
  <c r="H129" i="17"/>
  <c r="H128" i="17"/>
  <c r="H126" i="17"/>
  <c r="H125" i="17"/>
  <c r="H124" i="17"/>
  <c r="H123" i="17"/>
  <c r="H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106" i="17"/>
  <c r="H105" i="17"/>
  <c r="H104" i="17"/>
  <c r="H103" i="17"/>
  <c r="H102" i="17"/>
  <c r="H101" i="17"/>
  <c r="H100" i="17"/>
  <c r="H99" i="17"/>
  <c r="H98" i="17"/>
  <c r="H97" i="17"/>
  <c r="H96" i="17"/>
  <c r="H95" i="17"/>
  <c r="H94" i="17"/>
  <c r="H9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F521" i="17"/>
  <c r="F523" i="17"/>
  <c r="H516" i="17" l="1"/>
  <c r="F531" i="17" l="1"/>
  <c r="I517" i="17"/>
  <c r="J518" i="17" s="1"/>
  <c r="AG9" i="13" l="1"/>
  <c r="C205" i="16" l="1"/>
  <c r="F529" i="17" l="1"/>
  <c r="F530" i="17" s="1"/>
  <c r="F547" i="17" s="1"/>
  <c r="E212" i="16"/>
  <c r="AS9" i="13" l="1"/>
  <c r="F539" i="17" l="1"/>
  <c r="F541" i="17" l="1"/>
  <c r="F542" i="17"/>
  <c r="E209" i="16"/>
  <c r="E211" i="16" l="1"/>
  <c r="E213" i="16" s="1"/>
  <c r="E215" i="16" s="1"/>
  <c r="F534" i="17" l="1"/>
  <c r="A6" i="16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F544" i="17" l="1"/>
  <c r="F551" i="17" l="1"/>
  <c r="H5" i="3" l="1"/>
  <c r="H6" i="3" s="1"/>
  <c r="I5" i="3" l="1"/>
  <c r="I6" i="3" s="1"/>
  <c r="AM9" i="13" l="1"/>
</calcChain>
</file>

<file path=xl/sharedStrings.xml><?xml version="1.0" encoding="utf-8"?>
<sst xmlns="http://schemas.openxmlformats.org/spreadsheetml/2006/main" count="1565" uniqueCount="1078">
  <si>
    <t>ИТОГО:</t>
  </si>
  <si>
    <t>Дата поверки</t>
  </si>
  <si>
    <t>№ счётчика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</si>
  <si>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</si>
  <si>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</si>
  <si>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</si>
  <si>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</si>
  <si>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</si>
  <si>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</si>
  <si>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</si>
  <si>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Гкал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</si>
  <si>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</si>
  <si>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</si>
  <si>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</si>
  <si>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</si>
  <si>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</si>
  <si>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</si>
  <si>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</si>
  <si>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</si>
  <si>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</si>
  <si>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</si>
  <si>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</si>
  <si>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</si>
  <si>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</si>
  <si>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</si>
  <si>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</si>
  <si>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</si>
  <si>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</si>
  <si>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</si>
  <si>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</si>
  <si>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</si>
  <si>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</si>
  <si>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Рассчет платы вывоза ТКО</t>
  </si>
  <si>
    <t>Ввод показаний по счетчикам</t>
  </si>
  <si>
    <t>Вид показаний</t>
  </si>
  <si>
    <t>№ Документа</t>
  </si>
  <si>
    <t>Кв.№</t>
  </si>
  <si>
    <t>3</t>
  </si>
  <si>
    <t>1</t>
  </si>
  <si>
    <t>Потребление ТЭ всем паркингом (с ОДН) и распределение ее по машиноместам собственников</t>
  </si>
  <si>
    <t>№ ОПУ</t>
  </si>
  <si>
    <t>Поверка до</t>
  </si>
  <si>
    <t>Показание ТЭ (учет),         Гкал</t>
  </si>
  <si>
    <t>Показание ТЭ (расчет),         Гкал</t>
  </si>
  <si>
    <t>Расход ТЭ (расчетный период) на кв. м в МКД(формула 3 Приложение №2 ПП РФ 354 от 06.05.11 г.), Гкал/кв.м.</t>
  </si>
  <si>
    <t>Расход тепловой энергии (расчетный период) в МЖД (формула 3 Приложение №2  ПП РФ 354 от 06.05.11 г.), перевод из  Гкал/кв.м на Рубли/кв.м.</t>
  </si>
  <si>
    <t>Площадь стоянок паркинга, собственность, кв. м</t>
  </si>
  <si>
    <t>Владелец стоянки,                   ФИО</t>
  </si>
  <si>
    <t xml:space="preserve"> №     стоянки</t>
  </si>
  <si>
    <t>Площадь стоянки,         м2</t>
  </si>
  <si>
    <t>ФИО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</si>
  <si>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</si>
  <si>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</si>
  <si>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</si>
  <si>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</si>
  <si>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</si>
  <si>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</si>
  <si>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</si>
  <si>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</si>
  <si>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</si>
  <si>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</si>
  <si>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</si>
  <si>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</si>
  <si>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</si>
  <si>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</si>
  <si>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</si>
  <si>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</si>
  <si>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</si>
  <si>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</si>
  <si>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</si>
  <si>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</si>
  <si>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</si>
  <si>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</si>
  <si>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</si>
  <si>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</si>
  <si>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</si>
  <si>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</si>
  <si>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</si>
  <si>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</si>
  <si>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</si>
  <si>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</si>
  <si>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</si>
  <si>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</si>
  <si>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</si>
  <si>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</si>
  <si>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</si>
  <si>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</si>
  <si>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</si>
  <si>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</si>
  <si>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</si>
  <si>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</si>
  <si>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</si>
  <si>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</si>
  <si>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</si>
  <si>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</si>
  <si>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</si>
  <si>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</si>
  <si>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</si>
  <si>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</si>
  <si>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</si>
  <si>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</si>
  <si>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</si>
  <si>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</si>
  <si>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</si>
  <si>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</si>
  <si>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</si>
  <si>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</si>
  <si>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</si>
  <si>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</si>
  <si>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</si>
  <si>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</si>
  <si>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</si>
  <si>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</si>
  <si>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</si>
  <si>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</si>
  <si>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</si>
  <si>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</si>
  <si>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</si>
  <si>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</si>
  <si>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</si>
  <si>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</si>
  <si>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</si>
  <si>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</si>
  <si>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</si>
  <si>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</si>
  <si>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</si>
  <si>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</si>
  <si>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</si>
  <si>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</si>
  <si>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</si>
  <si>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</si>
  <si>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</si>
  <si>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</si>
  <si>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</si>
  <si>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</si>
  <si>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</si>
  <si>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</si>
  <si>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</si>
  <si>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</si>
  <si>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</si>
  <si>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</si>
  <si>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</si>
  <si>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</si>
  <si>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</si>
  <si>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</si>
  <si>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</si>
  <si>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</si>
  <si>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</si>
  <si>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</si>
  <si>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</si>
  <si>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</si>
  <si>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</si>
  <si>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</si>
  <si>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</si>
  <si>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</si>
  <si>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</si>
  <si>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</si>
  <si>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</si>
  <si>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</si>
  <si>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</si>
  <si>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</si>
  <si>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</si>
  <si>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</si>
  <si>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</si>
  <si>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</si>
  <si>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</si>
  <si>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</si>
  <si>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</si>
  <si>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</si>
  <si>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</si>
  <si>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</si>
  <si>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</si>
  <si>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</si>
  <si>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</si>
  <si>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</si>
  <si>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</si>
  <si>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</si>
  <si>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</si>
  <si>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</si>
  <si>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</si>
  <si>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</si>
  <si>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</si>
  <si>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</si>
  <si>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</si>
  <si>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</si>
  <si>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</si>
  <si>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</si>
  <si>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</si>
  <si>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</si>
  <si>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</si>
  <si>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</si>
  <si>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</si>
  <si>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</si>
  <si>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</si>
  <si>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</si>
  <si>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</si>
  <si>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</si>
  <si>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</si>
  <si>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</si>
  <si>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</si>
  <si>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</si>
  <si>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</si>
  <si>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</si>
  <si>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</si>
  <si>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</si>
  <si>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</si>
  <si>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</si>
  <si>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</si>
  <si>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</si>
  <si>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</si>
  <si>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</si>
  <si>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</si>
  <si>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</si>
  <si>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</si>
  <si>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</si>
  <si>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</si>
  <si>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</si>
  <si>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</si>
  <si>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</si>
  <si>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</si>
  <si>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</si>
  <si>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</si>
  <si>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</si>
  <si>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</si>
  <si>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</si>
  <si>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</si>
  <si>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</si>
  <si>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</si>
  <si>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</si>
  <si>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</si>
  <si>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</si>
  <si>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</si>
  <si>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</si>
  <si>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</si>
  <si>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</si>
  <si>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</si>
  <si>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</si>
  <si>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</si>
  <si>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</si>
  <si>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</si>
  <si>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</si>
  <si>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</si>
  <si>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</si>
  <si>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</si>
  <si>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</si>
  <si>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</si>
  <si>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</si>
  <si>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</si>
  <si>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</si>
  <si>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</si>
  <si>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</si>
  <si>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</si>
  <si>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</si>
  <si>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</si>
  <si>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</si>
  <si>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</si>
  <si>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</si>
  <si>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</si>
  <si>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</si>
  <si>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</si>
  <si>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</si>
  <si>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</si>
  <si>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</si>
  <si>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</si>
  <si>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</si>
  <si>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</si>
  <si>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</si>
  <si>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</si>
  <si>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</si>
  <si>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</si>
  <si>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</si>
  <si>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</si>
  <si>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</si>
  <si>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</si>
  <si>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</si>
  <si>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</si>
  <si>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</si>
  <si>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</si>
  <si>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</si>
  <si>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</si>
  <si>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</si>
  <si>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</si>
  <si>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</si>
  <si>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</si>
  <si>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</si>
  <si>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</si>
  <si>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</si>
  <si>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</si>
  <si>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</si>
  <si>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</si>
  <si>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</si>
  <si>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</si>
  <si>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</si>
  <si>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</si>
  <si>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</si>
  <si>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</si>
  <si>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</si>
  <si>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</si>
  <si>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</si>
  <si>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</si>
  <si>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</si>
  <si>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</si>
  <si>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</si>
  <si>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</si>
  <si>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</si>
  <si>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</si>
  <si>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</si>
  <si>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</si>
  <si>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</si>
  <si>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</si>
  <si>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</si>
  <si>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</si>
  <si>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</si>
  <si>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</si>
  <si>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</si>
  <si>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</si>
  <si>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</si>
  <si>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</si>
  <si>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</si>
  <si>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</si>
  <si>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</si>
  <si>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</si>
  <si>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</si>
  <si>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</si>
  <si>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</si>
  <si>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</si>
  <si>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</si>
  <si>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</si>
  <si>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</si>
  <si>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</si>
  <si>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</si>
  <si>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</si>
  <si>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</si>
  <si>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</si>
  <si>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</si>
  <si>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</si>
  <si>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</si>
  <si>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</si>
  <si>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</si>
  <si>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</si>
  <si>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</si>
  <si>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</si>
  <si>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</si>
  <si>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</si>
  <si>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</si>
  <si>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</si>
  <si>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</si>
  <si>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</si>
  <si>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</si>
  <si>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</si>
  <si>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</si>
  <si>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</si>
  <si>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</si>
  <si>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</si>
  <si>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</si>
  <si>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</si>
  <si>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</si>
  <si>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</si>
  <si>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</si>
  <si>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</si>
  <si>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</si>
  <si>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</si>
  <si>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</si>
  <si>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</si>
  <si>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</si>
  <si>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</si>
  <si>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</si>
  <si>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</si>
  <si>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</si>
  <si>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</si>
  <si>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</si>
  <si>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</si>
  <si>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</si>
  <si>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</si>
  <si>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</si>
  <si>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</si>
  <si>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</si>
  <si>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</si>
  <si>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</si>
  <si>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</si>
  <si>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</si>
  <si>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</si>
  <si>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</si>
  <si>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</si>
  <si>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</si>
  <si>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</si>
  <si>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</si>
  <si>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</si>
  <si>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</si>
  <si>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</si>
  <si>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</si>
  <si>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</si>
  <si>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</si>
  <si>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</si>
  <si>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</si>
  <si>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</si>
  <si>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</si>
  <si>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</si>
  <si>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</si>
  <si>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</si>
  <si>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</si>
  <si>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</si>
  <si>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</si>
  <si>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</si>
  <si>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</si>
  <si>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</si>
  <si>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</si>
  <si>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</si>
  <si>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</si>
  <si>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</si>
  <si>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</si>
  <si>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</si>
  <si>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</si>
  <si>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</si>
  <si>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</si>
  <si>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</si>
  <si>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</si>
  <si>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</si>
  <si>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</si>
  <si>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</si>
  <si>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</si>
  <si>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</si>
  <si>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</si>
  <si>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</si>
  <si>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</si>
  <si>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</si>
  <si>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</si>
  <si>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</si>
  <si>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</si>
  <si>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</si>
  <si>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</si>
  <si>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</si>
  <si>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</si>
  <si>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</si>
  <si>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</si>
  <si>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</si>
  <si>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</si>
  <si>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</si>
  <si>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</si>
  <si>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</si>
  <si>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</si>
  <si>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</si>
  <si>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</si>
  <si>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</si>
  <si>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</si>
  <si>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</si>
  <si>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</si>
  <si>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</si>
  <si>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</si>
  <si>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</si>
  <si>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</si>
  <si>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</si>
  <si>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</si>
  <si>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</si>
  <si>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</si>
  <si>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</si>
  <si>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</si>
  <si>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</si>
  <si>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</si>
  <si>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</si>
  <si>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</si>
  <si>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</si>
  <si>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</si>
  <si>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</si>
  <si>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</si>
  <si>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</si>
  <si>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</si>
  <si>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</si>
  <si>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</si>
  <si>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</si>
  <si>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</si>
  <si>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</si>
  <si>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</si>
  <si>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</si>
  <si>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</si>
  <si>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</si>
  <si>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</si>
  <si>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</si>
  <si>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</si>
  <si>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</si>
  <si>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</si>
  <si>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</si>
  <si>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</si>
  <si>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</si>
  <si>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</si>
  <si>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</si>
  <si>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</si>
  <si>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</si>
  <si>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</si>
  <si>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</si>
  <si>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</si>
  <si>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</si>
  <si>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</si>
  <si>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</si>
  <si>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</si>
  <si>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</si>
  <si>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</si>
  <si>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</si>
  <si>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</si>
  <si>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</si>
  <si>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</si>
  <si>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</si>
  <si>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</si>
  <si>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</si>
  <si>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</si>
  <si>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</si>
  <si>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</si>
  <si>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</si>
  <si>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</si>
  <si>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</si>
  <si>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</si>
  <si>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</si>
  <si>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</si>
  <si>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</si>
  <si>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</si>
  <si>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</si>
  <si>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</si>
  <si>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</si>
  <si>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</si>
  <si>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</si>
  <si>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</si>
  <si>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</si>
  <si>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</si>
  <si>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</si>
  <si>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</si>
  <si>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</si>
  <si>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</si>
  <si>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</si>
  <si>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</si>
  <si>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</si>
  <si>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</si>
  <si>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</si>
  <si>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</si>
  <si>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</si>
  <si>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</si>
  <si>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</si>
  <si>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</si>
  <si>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</si>
  <si>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</si>
  <si>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</si>
  <si>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</si>
  <si>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</si>
  <si>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</si>
  <si>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</si>
  <si>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</si>
  <si>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</si>
  <si>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</si>
  <si>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</si>
  <si>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</si>
  <si>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</si>
  <si>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</si>
  <si>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</si>
  <si>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</si>
  <si>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</si>
  <si>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</si>
  <si>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</si>
  <si>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</si>
  <si>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</si>
  <si>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Улица Академика Грушина Дом № 10</t>
  </si>
  <si>
    <t>Отопление</t>
  </si>
  <si>
    <t>Отопление, предыдущие показания</t>
  </si>
  <si>
    <t>Отопление, текущие показания</t>
  </si>
  <si>
    <t>Потребление, ГКал</t>
  </si>
  <si>
    <t>08.04.2026</t>
  </si>
  <si>
    <t>Тариф</t>
  </si>
  <si>
    <t>Площадь помещений, собственность, кв. м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</si>
  <si>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</si>
  <si>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Расход тепловой энергии на отопление, Гкал </t>
    </r>
    <r>
      <rPr>
        <b/>
        <sz val="11"/>
        <color theme="1"/>
        <rFont val="Calibri"/>
        <family val="2"/>
        <charset val="204"/>
        <scheme val="minor"/>
      </rPr>
      <t>(Qот=Vкр-Qгвс)</t>
    </r>
  </si>
  <si>
    <r>
      <t xml:space="preserve">Расход тепловой энергии используемой на подогрев холодной воды для ГВС по нормативу, Гкал </t>
    </r>
    <r>
      <rPr>
        <b/>
        <sz val="11"/>
        <color theme="1"/>
        <rFont val="Calibri"/>
        <family val="2"/>
        <charset val="204"/>
        <scheme val="minor"/>
      </rPr>
      <t>(Qгвс=Nгвстэ*1)</t>
    </r>
  </si>
  <si>
    <t>Объем тепловой энергии на отопление по ИПУ, а в случае отсутствия ИПУ по формуле 18(1), Гкал (2)</t>
  </si>
  <si>
    <r>
      <t xml:space="preserve">Расход ТЭ в паркинге, Гкал </t>
    </r>
    <r>
      <rPr>
        <b/>
        <sz val="11"/>
        <rFont val="Calibri"/>
        <family val="2"/>
        <charset val="204"/>
        <scheme val="minor"/>
      </rPr>
      <t>(Qп)</t>
    </r>
  </si>
  <si>
    <r>
      <t>Расход горячей воды во всех помещениях дома, куб.м.</t>
    </r>
    <r>
      <rPr>
        <b/>
        <sz val="11"/>
        <rFont val="Calibri"/>
        <family val="2"/>
        <charset val="204"/>
        <scheme val="minor"/>
      </rPr>
      <t>(1)</t>
    </r>
  </si>
  <si>
    <r>
      <t xml:space="preserve">Объем электрической энергии, использованной оборудование ИТП при производстве коммунальных услуг отопление и горячее водоснабжение, кВт/ч </t>
    </r>
    <r>
      <rPr>
        <b/>
        <sz val="11"/>
        <color theme="1"/>
        <rFont val="Calibri"/>
        <family val="2"/>
        <charset val="204"/>
        <scheme val="minor"/>
      </rPr>
      <t>(Эитп)</t>
    </r>
  </si>
  <si>
    <t>Расчет стоимости горячей воды по формулам 20 и 20(1) Правил 354</t>
  </si>
  <si>
    <t>Расчет платы за отопление по формуле 18 (1) Правил 354</t>
  </si>
  <si>
    <t>Расчет платы за отопление по формуле 18 Правил 354</t>
  </si>
  <si>
    <t>Тариф на тепловую энергию, рубли (3)</t>
  </si>
  <si>
    <t>Тариф на электрическую энергию, рубли (4)</t>
  </si>
  <si>
    <t>Тариф на холодную воду, рубли (5)</t>
  </si>
  <si>
    <r>
      <t xml:space="preserve">Удельный расход тепловой энергии на подогрев воды - формула 20(1) Правил №354, Гкал </t>
    </r>
    <r>
      <rPr>
        <b/>
        <sz val="11"/>
        <color theme="1"/>
        <rFont val="Calibri"/>
        <family val="2"/>
        <charset val="204"/>
        <scheme val="minor"/>
      </rPr>
      <t>(6=Vкр/(Qгвс+Qот)*Nгвстэ)</t>
    </r>
  </si>
  <si>
    <t>Стоимость горячего водоснабжения по приборам учета для помещений и стоимость горячей воды для ОДН формула 20 и 20(1) Правил 354 от 06.05.11 г., рубли/куб.м. (7=5+6*3)</t>
  </si>
  <si>
    <t>Стоимость норматива горячего водоснабжения на одного проживающего(без стоимости холодной воды)формула 20 и 20(1) Правил 354 от 06.05.11 г., рубли/чел. (8=Nгвстэ*6*3,6)</t>
  </si>
  <si>
    <t>Плата за отопление (формула 18), рубли/кв.м. (10=(Qот*3+Эитп*4)/S</t>
  </si>
  <si>
    <t>Площадь мест общего пользования, кв.м.</t>
  </si>
  <si>
    <r>
      <t xml:space="preserve">Расход ТЭ в паркинге по местам общего пользования, Гкал </t>
    </r>
    <r>
      <rPr>
        <b/>
        <sz val="11"/>
        <rFont val="Calibri"/>
        <family val="2"/>
        <charset val="204"/>
        <scheme val="minor"/>
      </rPr>
      <t>(Qпм)</t>
    </r>
  </si>
  <si>
    <r>
      <t xml:space="preserve">Объем тепловой энергии, предоставленный за расчетный период в МКД, за исключением объема тепловой энергии, потребленного во всех жилых и нежилых помещениях в МКД, Гкал </t>
    </r>
    <r>
      <rPr>
        <b/>
        <sz val="11"/>
        <color theme="1"/>
        <rFont val="Calibri"/>
        <family val="2"/>
        <charset val="204"/>
        <scheme val="minor"/>
      </rPr>
      <t>(Q=Qот-2-Qп+Qпм)</t>
    </r>
  </si>
  <si>
    <t>Подогрев воды для ГВС</t>
  </si>
  <si>
    <t>Показание ТЭ (учет),                Гкал</t>
  </si>
  <si>
    <t>Расход ТЭ скорректированный (расчет) Vкр,                   Гкал</t>
  </si>
  <si>
    <t>Академика Грушина д. 10</t>
  </si>
  <si>
    <t>Выставить в квитанциях:</t>
  </si>
  <si>
    <t>КВ. №</t>
  </si>
  <si>
    <t>Объем  м.</t>
  </si>
  <si>
    <t>Цена м.</t>
  </si>
  <si>
    <t>Стоимость руб.</t>
  </si>
  <si>
    <r>
      <t>Плата за отопление по ОПУ, руб</t>
    </r>
    <r>
      <rPr>
        <b/>
        <sz val="11"/>
        <color theme="1"/>
        <rFont val="Calibri"/>
        <family val="2"/>
        <charset val="204"/>
        <scheme val="minor"/>
      </rPr>
      <t>/кв.м.</t>
    </r>
    <r>
      <rPr>
        <sz val="11"/>
        <color theme="1"/>
        <rFont val="Calibri"/>
        <family val="2"/>
        <charset val="204"/>
        <scheme val="minor"/>
      </rPr>
      <t xml:space="preserve"> (9=Q*3/S)</t>
    </r>
  </si>
  <si>
    <t>ДЭБП-000504</t>
  </si>
  <si>
    <t>3461798</t>
  </si>
  <si>
    <t>3461810</t>
  </si>
  <si>
    <t>3461808</t>
  </si>
  <si>
    <t>3461616</t>
  </si>
  <si>
    <t>3461811</t>
  </si>
  <si>
    <t>3461806</t>
  </si>
  <si>
    <t>3461809</t>
  </si>
  <si>
    <t>3461609</t>
  </si>
  <si>
    <t>3461803</t>
  </si>
  <si>
    <t>3461605</t>
  </si>
  <si>
    <t>3461805</t>
  </si>
  <si>
    <t>3461611</t>
  </si>
  <si>
    <t>3462046</t>
  </si>
  <si>
    <t>3461786</t>
  </si>
  <si>
    <t>3461820</t>
  </si>
  <si>
    <t>3461818</t>
  </si>
  <si>
    <t>3461815</t>
  </si>
  <si>
    <t>3461826</t>
  </si>
  <si>
    <t>3461813</t>
  </si>
  <si>
    <t>3462044</t>
  </si>
  <si>
    <t>3461595</t>
  </si>
  <si>
    <t>3461825</t>
  </si>
  <si>
    <t>3461589</t>
  </si>
  <si>
    <t>3461590</t>
  </si>
  <si>
    <t>3461902</t>
  </si>
  <si>
    <t>3461905</t>
  </si>
  <si>
    <t>3461836</t>
  </si>
  <si>
    <t>3461906</t>
  </si>
  <si>
    <t>3461839</t>
  </si>
  <si>
    <t>3461910</t>
  </si>
  <si>
    <t>3461830</t>
  </si>
  <si>
    <t>3461837</t>
  </si>
  <si>
    <t>3461832</t>
  </si>
  <si>
    <t>3461828</t>
  </si>
  <si>
    <t>3461841</t>
  </si>
  <si>
    <t>3461871</t>
  </si>
  <si>
    <t>3461744</t>
  </si>
  <si>
    <t>3461769</t>
  </si>
  <si>
    <t>3461870</t>
  </si>
  <si>
    <t>3461863</t>
  </si>
  <si>
    <t>3461767</t>
  </si>
  <si>
    <t>3461868</t>
  </si>
  <si>
    <t>3461865</t>
  </si>
  <si>
    <t>3461864</t>
  </si>
  <si>
    <t>3461860</t>
  </si>
  <si>
    <t>3461921</t>
  </si>
  <si>
    <t>3461926</t>
  </si>
  <si>
    <t>3461859</t>
  </si>
  <si>
    <t>3461628</t>
  </si>
  <si>
    <t>3461918</t>
  </si>
  <si>
    <t>3461617</t>
  </si>
  <si>
    <t>3461924</t>
  </si>
  <si>
    <t>3461922</t>
  </si>
  <si>
    <t>3461623</t>
  </si>
  <si>
    <t>3461927</t>
  </si>
  <si>
    <t>3461925</t>
  </si>
  <si>
    <t>3461619</t>
  </si>
  <si>
    <t>3461920</t>
  </si>
  <si>
    <t>3461929</t>
  </si>
  <si>
    <t>3461722</t>
  </si>
  <si>
    <t>3461730</t>
  </si>
  <si>
    <t>3461624</t>
  </si>
  <si>
    <t>3461724</t>
  </si>
  <si>
    <t>3461627</t>
  </si>
  <si>
    <t>3461626</t>
  </si>
  <si>
    <t>3461625</t>
  </si>
  <si>
    <t>3461622</t>
  </si>
  <si>
    <t>3462014</t>
  </si>
  <si>
    <t>3461631</t>
  </si>
  <si>
    <t>3461620</t>
  </si>
  <si>
    <t>3462008</t>
  </si>
  <si>
    <t>3462016</t>
  </si>
  <si>
    <t>3462019</t>
  </si>
  <si>
    <t>3461629</t>
  </si>
  <si>
    <t>3462009</t>
  </si>
  <si>
    <t>3462018</t>
  </si>
  <si>
    <t>3461736</t>
  </si>
  <si>
    <t>3461728</t>
  </si>
  <si>
    <t>3461600</t>
  </si>
  <si>
    <t>3462049</t>
  </si>
  <si>
    <t>3462040</t>
  </si>
  <si>
    <t>3462047</t>
  </si>
  <si>
    <t>3462051</t>
  </si>
  <si>
    <t>3462050</t>
  </si>
  <si>
    <t>3461814</t>
  </si>
  <si>
    <t>3462038</t>
  </si>
  <si>
    <t>3461821</t>
  </si>
  <si>
    <t>3461670</t>
  </si>
  <si>
    <t>3461932</t>
  </si>
  <si>
    <t>3461669</t>
  </si>
  <si>
    <t>3461912</t>
  </si>
  <si>
    <t>3461621</t>
  </si>
  <si>
    <t>3461827</t>
  </si>
  <si>
    <t>3461834</t>
  </si>
  <si>
    <t>3461879</t>
  </si>
  <si>
    <t>3461785</t>
  </si>
  <si>
    <t>3461856</t>
  </si>
  <si>
    <t>3461936</t>
  </si>
  <si>
    <t>3461946</t>
  </si>
  <si>
    <t>3461800</t>
  </si>
  <si>
    <t>3461891</t>
  </si>
  <si>
    <t>3461606</t>
  </si>
  <si>
    <t>3461614</t>
  </si>
  <si>
    <t>3461900</t>
  </si>
  <si>
    <t>3461894</t>
  </si>
  <si>
    <t>3461607</t>
  </si>
  <si>
    <t>3461901</t>
  </si>
  <si>
    <t>3461615</t>
  </si>
  <si>
    <t>3461895</t>
  </si>
  <si>
    <t>3461753</t>
  </si>
  <si>
    <t>3461899</t>
  </si>
  <si>
    <t>03461612</t>
  </si>
  <si>
    <t>3462076</t>
  </si>
  <si>
    <t>3461755</t>
  </si>
  <si>
    <t>3462071</t>
  </si>
  <si>
    <t>3461874</t>
  </si>
  <si>
    <t>3462080</t>
  </si>
  <si>
    <t>3461985</t>
  </si>
  <si>
    <t>3461882</t>
  </si>
  <si>
    <t>3462081</t>
  </si>
  <si>
    <t>3461765</t>
  </si>
  <si>
    <t>3461988</t>
  </si>
  <si>
    <t>3461990</t>
  </si>
  <si>
    <t>3461984</t>
  </si>
  <si>
    <t>3461978</t>
  </si>
  <si>
    <t>3461989</t>
  </si>
  <si>
    <t>3461858</t>
  </si>
  <si>
    <t>3461862</t>
  </si>
  <si>
    <t>3461981</t>
  </si>
  <si>
    <t>3461977</t>
  </si>
  <si>
    <t>3461861</t>
  </si>
  <si>
    <t>3462003</t>
  </si>
  <si>
    <t>3462032</t>
  </si>
  <si>
    <t>3461869</t>
  </si>
  <si>
    <t>3462025</t>
  </si>
  <si>
    <t>3462026</t>
  </si>
  <si>
    <t>3462035</t>
  </si>
  <si>
    <t>3462023</t>
  </si>
  <si>
    <t>3461999</t>
  </si>
  <si>
    <t>3462022</t>
  </si>
  <si>
    <t>3462030</t>
  </si>
  <si>
    <t>3462036</t>
  </si>
  <si>
    <t>3461776</t>
  </si>
  <si>
    <t>3461771</t>
  </si>
  <si>
    <t>3461742</t>
  </si>
  <si>
    <t>3461867</t>
  </si>
  <si>
    <t>3461739</t>
  </si>
  <si>
    <t>3461778</t>
  </si>
  <si>
    <t>3462042</t>
  </si>
  <si>
    <t>3461857</t>
  </si>
  <si>
    <t>3461817</t>
  </si>
  <si>
    <t>3461691</t>
  </si>
  <si>
    <t>3461951</t>
  </si>
  <si>
    <t>3461634</t>
  </si>
  <si>
    <t>3461948</t>
  </si>
  <si>
    <t>3461779</t>
  </si>
  <si>
    <t>3461632</t>
  </si>
  <si>
    <t>3461953</t>
  </si>
  <si>
    <t>3461642</t>
  </si>
  <si>
    <t>3461955</t>
  </si>
  <si>
    <t>3461646</t>
  </si>
  <si>
    <t>3461638</t>
  </si>
  <si>
    <t>3461636</t>
  </si>
  <si>
    <t>3465054</t>
  </si>
  <si>
    <t>3461639</t>
  </si>
  <si>
    <t>3461760</t>
  </si>
  <si>
    <t>3461758</t>
  </si>
  <si>
    <t>3462061</t>
  </si>
  <si>
    <t>3461752</t>
  </si>
  <si>
    <t>3462053</t>
  </si>
  <si>
    <t>3461754</t>
  </si>
  <si>
    <t>3461756</t>
  </si>
  <si>
    <t>3461766</t>
  </si>
  <si>
    <t>3461761</t>
  </si>
  <si>
    <t>3461763</t>
  </si>
  <si>
    <t>3461643</t>
  </si>
  <si>
    <t>3461762</t>
  </si>
  <si>
    <t>3461637</t>
  </si>
  <si>
    <t>3461635</t>
  </si>
  <si>
    <t>3461663</t>
  </si>
  <si>
    <t>3461816</t>
  </si>
  <si>
    <t>3462039</t>
  </si>
  <si>
    <t>3461594</t>
  </si>
  <si>
    <t>3461679</t>
  </si>
  <si>
    <t>3462048</t>
  </si>
  <si>
    <t>3461819</t>
  </si>
  <si>
    <t>3461593</t>
  </si>
  <si>
    <t>3461676</t>
  </si>
  <si>
    <t>3461823</t>
  </si>
  <si>
    <t>3462060</t>
  </si>
  <si>
    <t>3462057</t>
  </si>
  <si>
    <t>3462055</t>
  </si>
  <si>
    <t>3462056</t>
  </si>
  <si>
    <t>3462062</t>
  </si>
  <si>
    <t>3462064</t>
  </si>
  <si>
    <t>3462058</t>
  </si>
  <si>
    <t>3462066</t>
  </si>
  <si>
    <t>3462059</t>
  </si>
  <si>
    <t>3461641</t>
  </si>
  <si>
    <t>3461939</t>
  </si>
  <si>
    <t>3461846</t>
  </si>
  <si>
    <t>3461949</t>
  </si>
  <si>
    <t>3461960</t>
  </si>
  <si>
    <t>3461958</t>
  </si>
  <si>
    <t>3461952</t>
  </si>
  <si>
    <t>3461957</t>
  </si>
  <si>
    <t>3461725</t>
  </si>
  <si>
    <t>3461726</t>
  </si>
  <si>
    <t>3461727</t>
  </si>
  <si>
    <t>3461716</t>
  </si>
  <si>
    <t>3461881</t>
  </si>
  <si>
    <t>3461872</t>
  </si>
  <si>
    <t>3461876</t>
  </si>
  <si>
    <t>3461883</t>
  </si>
  <si>
    <t>3461885</t>
  </si>
  <si>
    <t>3461886</t>
  </si>
  <si>
    <t>3461873</t>
  </si>
  <si>
    <t>3461884</t>
  </si>
  <si>
    <t>3461878</t>
  </si>
  <si>
    <t>3461707</t>
  </si>
  <si>
    <t>3462068</t>
  </si>
  <si>
    <t>3462075</t>
  </si>
  <si>
    <t>3461759</t>
  </si>
  <si>
    <t>3462067</t>
  </si>
  <si>
    <t>3462079</t>
  </si>
  <si>
    <t>3462070</t>
  </si>
  <si>
    <t>3462078</t>
  </si>
  <si>
    <t>3462069</t>
  </si>
  <si>
    <t>3462073</t>
  </si>
  <si>
    <t>3462072</t>
  </si>
  <si>
    <t>3461757</t>
  </si>
  <si>
    <t>3461764</t>
  </si>
  <si>
    <t>3461732</t>
  </si>
  <si>
    <t>3461980</t>
  </si>
  <si>
    <t>3461987</t>
  </si>
  <si>
    <t>3462002</t>
  </si>
  <si>
    <t>3462024</t>
  </si>
  <si>
    <t>3462028</t>
  </si>
  <si>
    <t>3461982</t>
  </si>
  <si>
    <t>3461983</t>
  </si>
  <si>
    <t>3461735</t>
  </si>
  <si>
    <t>3461723</t>
  </si>
  <si>
    <t>3461986</t>
  </si>
  <si>
    <t>3461991</t>
  </si>
  <si>
    <t>3461704</t>
  </si>
  <si>
    <t>3461965</t>
  </si>
  <si>
    <t>3461695</t>
  </si>
  <si>
    <t>3461698</t>
  </si>
  <si>
    <t>3461705</t>
  </si>
  <si>
    <t>3461970</t>
  </si>
  <si>
    <t>3461974</t>
  </si>
  <si>
    <t>3462004</t>
  </si>
  <si>
    <t>3462031</t>
  </si>
  <si>
    <t>3462005</t>
  </si>
  <si>
    <t>3462034</t>
  </si>
  <si>
    <t>3462029</t>
  </si>
  <si>
    <t>3461997</t>
  </si>
  <si>
    <t>03461992</t>
  </si>
  <si>
    <t>3461996</t>
  </si>
  <si>
    <t>3461648</t>
  </si>
  <si>
    <t>3461661</t>
  </si>
  <si>
    <t>3461740</t>
  </si>
  <si>
    <t>3461608</t>
  </si>
  <si>
    <t>3461603</t>
  </si>
  <si>
    <t>3461745</t>
  </si>
  <si>
    <t>3461893</t>
  </si>
  <si>
    <t>3461749</t>
  </si>
  <si>
    <t>3461804</t>
  </si>
  <si>
    <t>3461801</t>
  </si>
  <si>
    <t>3461896</t>
  </si>
  <si>
    <t>3461897</t>
  </si>
  <si>
    <t>3461610</t>
  </si>
  <si>
    <t>3461748</t>
  </si>
  <si>
    <t>3461807</t>
  </si>
  <si>
    <t>3461797</t>
  </si>
  <si>
    <t>3461602</t>
  </si>
  <si>
    <t>3461890</t>
  </si>
  <si>
    <t>3461887</t>
  </si>
  <si>
    <t>3461888</t>
  </si>
  <si>
    <t>3461604</t>
  </si>
  <si>
    <t>3461802</t>
  </si>
  <si>
    <t>3461799</t>
  </si>
  <si>
    <t>3461889</t>
  </si>
  <si>
    <t>3461892</t>
  </si>
  <si>
    <t>3461898</t>
  </si>
  <si>
    <t>3461937</t>
  </si>
  <si>
    <t>3461919</t>
  </si>
  <si>
    <t>3461944</t>
  </si>
  <si>
    <t>3461916</t>
  </si>
  <si>
    <t>3461942</t>
  </si>
  <si>
    <t>3461940</t>
  </si>
  <si>
    <t>3461847</t>
  </si>
  <si>
    <t>3461853</t>
  </si>
  <si>
    <t>3461835</t>
  </si>
  <si>
    <t>3461938</t>
  </si>
  <si>
    <t>3461943</t>
  </si>
  <si>
    <t>3461768</t>
  </si>
  <si>
    <t>3461750</t>
  </si>
  <si>
    <t>3461777</t>
  </si>
  <si>
    <t>3461838</t>
  </si>
  <si>
    <t>3461781</t>
  </si>
  <si>
    <t>3461743</t>
  </si>
  <si>
    <t>3461945</t>
  </si>
  <si>
    <t>3461831</t>
  </si>
  <si>
    <t>3461935</t>
  </si>
  <si>
    <t>3461928</t>
  </si>
  <si>
    <t>3461923</t>
  </si>
  <si>
    <t>3461833</t>
  </si>
  <si>
    <t>3462006</t>
  </si>
  <si>
    <t>3461994</t>
  </si>
  <si>
    <t>3461995</t>
  </si>
  <si>
    <t>3462000</t>
  </si>
  <si>
    <t>3461993</t>
  </si>
  <si>
    <t>3461592</t>
  </si>
  <si>
    <t>3462001</t>
  </si>
  <si>
    <t>3461678</t>
  </si>
  <si>
    <t>3461824</t>
  </si>
  <si>
    <t>3461596</t>
  </si>
  <si>
    <t>3461812</t>
  </si>
  <si>
    <t>3461665</t>
  </si>
  <si>
    <t>3461715</t>
  </si>
  <si>
    <t>3461718</t>
  </si>
  <si>
    <t>3461880</t>
  </si>
  <si>
    <t>3461712</t>
  </si>
  <si>
    <t>3461710</t>
  </si>
  <si>
    <t>3461711</t>
  </si>
  <si>
    <t>3461796</t>
  </si>
  <si>
    <t>3461709</t>
  </si>
  <si>
    <t>3461788</t>
  </si>
  <si>
    <t>3461787</t>
  </si>
  <si>
    <t>3461843</t>
  </si>
  <si>
    <t>3461789</t>
  </si>
  <si>
    <t>3461783</t>
  </si>
  <si>
    <t>3461947</t>
  </si>
  <si>
    <t>3462082</t>
  </si>
  <si>
    <t>3462084</t>
  </si>
  <si>
    <t>3462087</t>
  </si>
  <si>
    <t>3461845</t>
  </si>
  <si>
    <t>3461844</t>
  </si>
  <si>
    <t>3461640</t>
  </si>
  <si>
    <t>3461852</t>
  </si>
  <si>
    <t>3461848</t>
  </si>
  <si>
    <t>3462088</t>
  </si>
  <si>
    <t>3461842</t>
  </si>
  <si>
    <t>3461849</t>
  </si>
  <si>
    <t>3461851</t>
  </si>
  <si>
    <t>3461840</t>
  </si>
  <si>
    <t>3461850</t>
  </si>
  <si>
    <t>3461591</t>
  </si>
  <si>
    <t>3461597</t>
  </si>
  <si>
    <t>3461941</t>
  </si>
  <si>
    <t>3461598</t>
  </si>
  <si>
    <t>3461794</t>
  </si>
  <si>
    <t>3461587</t>
  </si>
  <si>
    <t>3461720</t>
  </si>
  <si>
    <t>3461792</t>
  </si>
  <si>
    <t>3461588</t>
  </si>
  <si>
    <t>3461795</t>
  </si>
  <si>
    <t>3461784</t>
  </si>
  <si>
    <t>3461782</t>
  </si>
  <si>
    <t>3461791</t>
  </si>
  <si>
    <t>3461719</t>
  </si>
  <si>
    <t>3461790</t>
  </si>
  <si>
    <t>3461717</t>
  </si>
  <si>
    <t>3461714</t>
  </si>
  <si>
    <t>3461690</t>
  </si>
  <si>
    <t>3461680</t>
  </si>
  <si>
    <t>3461686</t>
  </si>
  <si>
    <t>3461708</t>
  </si>
  <si>
    <t>3461688</t>
  </si>
  <si>
    <t>3461684</t>
  </si>
  <si>
    <t>3461673</t>
  </si>
  <si>
    <t>3462043</t>
  </si>
  <si>
    <t>3461681</t>
  </si>
  <si>
    <t>3461682</t>
  </si>
  <si>
    <t>3462045</t>
  </si>
  <si>
    <t>3461683</t>
  </si>
  <si>
    <t>3462089</t>
  </si>
  <si>
    <t>3462092</t>
  </si>
  <si>
    <t>3461675</t>
  </si>
  <si>
    <t>3462083</t>
  </si>
  <si>
    <t>3462085</t>
  </si>
  <si>
    <t>3462090</t>
  </si>
  <si>
    <t>3462086</t>
  </si>
  <si>
    <t>3461967</t>
  </si>
  <si>
    <t>3462093</t>
  </si>
  <si>
    <t>3462091</t>
  </si>
  <si>
    <t>3461666</t>
  </si>
  <si>
    <t>3461677</t>
  </si>
  <si>
    <t>3461664</t>
  </si>
  <si>
    <t>3461671</t>
  </si>
  <si>
    <t>3461674</t>
  </si>
  <si>
    <t>3461662</t>
  </si>
  <si>
    <t>3461689</t>
  </si>
  <si>
    <t>3461731</t>
  </si>
  <si>
    <t>3461729</t>
  </si>
  <si>
    <t>3461668</t>
  </si>
  <si>
    <t>3461672</t>
  </si>
  <si>
    <t>3462010</t>
  </si>
  <si>
    <t>3462015</t>
  </si>
  <si>
    <t>3462013</t>
  </si>
  <si>
    <t>3461733</t>
  </si>
  <si>
    <t>3461979</t>
  </si>
  <si>
    <t>3461734</t>
  </si>
  <si>
    <t>3462017</t>
  </si>
  <si>
    <t>3461908</t>
  </si>
  <si>
    <t>3461911</t>
  </si>
  <si>
    <t>3461931</t>
  </si>
  <si>
    <t>3461903</t>
  </si>
  <si>
    <t>3462007</t>
  </si>
  <si>
    <t>3462012</t>
  </si>
  <si>
    <t>3462021</t>
  </si>
  <si>
    <t>3461930</t>
  </si>
  <si>
    <t>3461914</t>
  </si>
  <si>
    <t>3461917</t>
  </si>
  <si>
    <t>3461909</t>
  </si>
  <si>
    <t>3461913</t>
  </si>
  <si>
    <t>3461907</t>
  </si>
  <si>
    <t>3461904</t>
  </si>
  <si>
    <t>3461692</t>
  </si>
  <si>
    <t>3461693</t>
  </si>
  <si>
    <t>3461701</t>
  </si>
  <si>
    <t>3461969</t>
  </si>
  <si>
    <t>3461700</t>
  </si>
  <si>
    <t>3461963</t>
  </si>
  <si>
    <t>3461656</t>
  </si>
  <si>
    <t>3461775</t>
  </si>
  <si>
    <t>3461976</t>
  </si>
  <si>
    <t>3461699</t>
  </si>
  <si>
    <t>3461966</t>
  </si>
  <si>
    <t>3461772</t>
  </si>
  <si>
    <t>3461751</t>
  </si>
  <si>
    <t>3461770</t>
  </si>
  <si>
    <t>3461773</t>
  </si>
  <si>
    <t>3461962</t>
  </si>
  <si>
    <t>3462094</t>
  </si>
  <si>
    <t>3461696</t>
  </si>
  <si>
    <t>3461747</t>
  </si>
  <si>
    <t>3461780</t>
  </si>
  <si>
    <t>3461613</t>
  </si>
  <si>
    <t>3461659</t>
  </si>
  <si>
    <t>3461658</t>
  </si>
  <si>
    <t>3461647</t>
  </si>
  <si>
    <t>3461954</t>
  </si>
  <si>
    <t>03461973</t>
  </si>
  <si>
    <t>3461657</t>
  </si>
  <si>
    <t>3461964</t>
  </si>
  <si>
    <t>3461706</t>
  </si>
  <si>
    <t>3461653</t>
  </si>
  <si>
    <t>3461968</t>
  </si>
  <si>
    <t>3461959</t>
  </si>
  <si>
    <t>3461950</t>
  </si>
  <si>
    <t>3461972</t>
  </si>
  <si>
    <t>3461652</t>
  </si>
  <si>
    <t>3461655</t>
  </si>
  <si>
    <t>3461649</t>
  </si>
  <si>
    <t>3461697</t>
  </si>
  <si>
    <t>3461660</t>
  </si>
  <si>
    <t>3461654</t>
  </si>
  <si>
    <t>Расход ТЭ (март),       Гкал</t>
  </si>
  <si>
    <t>Перерасчет</t>
  </si>
  <si>
    <t>Итого:</t>
  </si>
  <si>
    <t>Утилизация песка Ак. Грушина 10</t>
  </si>
  <si>
    <r>
      <t xml:space="preserve">Примечание   </t>
    </r>
    <r>
      <rPr>
        <b/>
        <sz val="12"/>
        <rFont val="Arial"/>
        <family val="2"/>
        <charset val="204"/>
      </rPr>
      <t>Среднее</t>
    </r>
  </si>
  <si>
    <t>м2</t>
  </si>
  <si>
    <t>3461877</t>
  </si>
  <si>
    <t>3461650</t>
  </si>
  <si>
    <t>3462095</t>
  </si>
  <si>
    <t>3461702</t>
  </si>
  <si>
    <t xml:space="preserve"> Гкал     </t>
  </si>
  <si>
    <t xml:space="preserve">Холодная вода для нужд горячего водоснабжения </t>
  </si>
  <si>
    <t>сделала</t>
  </si>
  <si>
    <t>Вывоз строительного мусора июнь 2021</t>
  </si>
  <si>
    <t>От 20.09.2021</t>
  </si>
  <si>
    <r>
      <t xml:space="preserve">            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Ак. Грушина 10, Октябрь 2021г.</t>
    </r>
  </si>
  <si>
    <t>ОТЧЕТ ПО ВЫВОЗУ ТКО ЗА ОКТЯБРЬ 2021 г.</t>
  </si>
  <si>
    <t>Подогрев холодной воды для ГВС, Гкал</t>
  </si>
  <si>
    <t>ГВС для ОДН, м3</t>
  </si>
  <si>
    <t>руб./м2</t>
  </si>
  <si>
    <t>руб.</t>
  </si>
  <si>
    <t>S кв-р для расчета по среднему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</si>
</sst>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6" formatCode="#,##0.00_ ;\-#,##0.00\ "/>
    <numFmt numFmtId="167" formatCode="_(* #,##0.00_);_(* \(#,##0.00\);_(* &quot;-&quot;??_);_(@_)"/>
    <numFmt numFmtId="169" formatCode="0.0"/>
    <numFmt numFmtId="174" formatCode="0.0000"/>
    <numFmt numFmtId="175" formatCode="#,##0.000000_ ;\-#,##0.000000\ "/>
    <numFmt numFmtId="176" formatCode="0.000"/>
    <numFmt numFmtId="177" formatCode="_-* #,##0.00\ _₽_-;\-* #,##0.00\ _₽_-;_-* &quot;-&quot;???\ _₽_-;_-@_-"/>
    <numFmt numFmtId="181" formatCode="#,##0.000_ ;\-#,##0.000\ "/>
    <numFmt numFmtId="182" formatCode="0.000000"/>
    <numFmt numFmtId="183" formatCode="_-* #,##0.0000\ _₽_-;\-* #,##0.0000\ _₽_-;_-* &quot;-&quot;????\ _₽_-;_-@_-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6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1"/>
      <color theme="1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7">
    <xf numFmtId="0" fontId="0" fillId="0" borderId="0" xfId="0"/>
    <xf numFmtId="0" fontId="9" fillId="0" borderId="0" xfId="0" applyFont="1"/>
    <xf numFmtId="1" fontId="7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2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5" xfId="0" applyBorder="1" applyAlignment="1"/>
    <xf numFmtId="0" fontId="0" fillId="0" borderId="0" xfId="0" applyBorder="1" applyAlignment="1"/>
    <xf numFmtId="0" fontId="0" fillId="0" borderId="1" xfId="0" applyBorder="1"/>
    <xf numFmtId="0" fontId="2" fillId="0" borderId="0" xfId="0" applyFont="1"/>
    <xf numFmtId="0" fontId="16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74" fontId="16" fillId="0" borderId="0" xfId="0" applyNumberFormat="1" applyFont="1"/>
    <xf numFmtId="0" fontId="18" fillId="0" borderId="1" xfId="0" applyFont="1" applyBorder="1"/>
    <xf numFmtId="0" fontId="18" fillId="0" borderId="1" xfId="0" applyFont="1" applyFill="1" applyBorder="1"/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164" fontId="19" fillId="0" borderId="1" xfId="3" applyNumberFormat="1" applyFont="1" applyBorder="1" applyAlignment="1">
      <alignment horizontal="center" vertical="center"/>
    </xf>
    <xf numFmtId="164" fontId="21" fillId="0" borderId="1" xfId="3" applyNumberFormat="1" applyFont="1" applyBorder="1" applyAlignment="1">
      <alignment vertical="center"/>
    </xf>
    <xf numFmtId="2" fontId="21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0" fillId="0" borderId="1" xfId="0" applyFont="1" applyBorder="1" applyAlignment="1">
      <alignment wrapText="1"/>
    </xf>
    <xf numFmtId="0" fontId="14" fillId="3" borderId="1" xfId="0" applyFont="1" applyFill="1" applyBorder="1" applyAlignment="1">
      <alignment wrapText="1"/>
    </xf>
    <xf numFmtId="169" fontId="6" fillId="0" borderId="1" xfId="0" applyNumberFormat="1" applyFont="1" applyBorder="1" applyAlignment="1">
      <alignment horizontal="center"/>
    </xf>
    <xf numFmtId="164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4" fontId="8" fillId="0" borderId="1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 vertical="center" wrapText="1"/>
    </xf>
    <xf numFmtId="164" fontId="10" fillId="0" borderId="0" xfId="1" applyFont="1" applyBorder="1" applyAlignment="1">
      <alignment horizontal="center"/>
    </xf>
    <xf numFmtId="2" fontId="8" fillId="0" borderId="0" xfId="1" applyNumberFormat="1" applyFont="1" applyBorder="1" applyAlignment="1">
      <alignment horizontal="center"/>
    </xf>
    <xf numFmtId="175" fontId="4" fillId="6" borderId="0" xfId="1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7" fillId="0" borderId="0" xfId="0" applyNumberFormat="1" applyFont="1" applyAlignment="1">
      <alignment horizontal="left" wrapText="1"/>
    </xf>
    <xf numFmtId="16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6" fontId="4" fillId="6" borderId="0" xfId="1" applyNumberFormat="1" applyFont="1" applyFill="1" applyAlignment="1">
      <alignment horizontal="center"/>
    </xf>
    <xf numFmtId="176" fontId="8" fillId="0" borderId="1" xfId="1" applyNumberFormat="1" applyFont="1" applyBorder="1" applyAlignment="1">
      <alignment horizontal="center"/>
    </xf>
    <xf numFmtId="174" fontId="8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43" fontId="4" fillId="0" borderId="0" xfId="3" applyFont="1"/>
    <xf numFmtId="174" fontId="4" fillId="0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left"/>
    </xf>
    <xf numFmtId="177" fontId="4" fillId="0" borderId="0" xfId="0" applyNumberFormat="1" applyFont="1" applyAlignment="1">
      <alignment horizont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 wrapText="1"/>
    </xf>
    <xf numFmtId="174" fontId="23" fillId="2" borderId="2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81" fontId="8" fillId="0" borderId="1" xfId="1" applyNumberFormat="1" applyFont="1" applyBorder="1" applyAlignment="1">
      <alignment horizontal="center"/>
    </xf>
    <xf numFmtId="0" fontId="23" fillId="2" borderId="20" xfId="0" applyFont="1" applyFill="1" applyBorder="1" applyAlignment="1">
      <alignment horizontal="left"/>
    </xf>
    <xf numFmtId="0" fontId="0" fillId="2" borderId="0" xfId="0" applyFill="1"/>
    <xf numFmtId="0" fontId="0" fillId="0" borderId="10" xfId="0" applyBorder="1" applyAlignment="1"/>
    <xf numFmtId="1" fontId="7" fillId="2" borderId="1" xfId="2" applyNumberFormat="1" applyFont="1" applyFill="1" applyBorder="1" applyAlignment="1">
      <alignment horizontal="center" vertical="center" wrapText="1"/>
    </xf>
    <xf numFmtId="164" fontId="10" fillId="2" borderId="0" xfId="1" applyFont="1" applyFill="1" applyBorder="1" applyAlignment="1">
      <alignment horizontal="center"/>
    </xf>
    <xf numFmtId="0" fontId="26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Alignment="1"/>
    <xf numFmtId="0" fontId="2" fillId="0" borderId="1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4" fontId="24" fillId="4" borderId="1" xfId="0" applyNumberFormat="1" applyFont="1" applyFill="1" applyBorder="1"/>
    <xf numFmtId="0" fontId="19" fillId="8" borderId="1" xfId="0" applyFont="1" applyFill="1" applyBorder="1" applyAlignment="1">
      <alignment horizontal="center"/>
    </xf>
    <xf numFmtId="174" fontId="23" fillId="2" borderId="20" xfId="0" applyNumberFormat="1" applyFont="1" applyFill="1" applyBorder="1" applyAlignment="1">
      <alignment horizontal="left"/>
    </xf>
    <xf numFmtId="174" fontId="6" fillId="0" borderId="0" xfId="0" applyNumberFormat="1" applyFont="1" applyFill="1" applyAlignment="1">
      <alignment horizontal="center"/>
    </xf>
    <xf numFmtId="169" fontId="0" fillId="0" borderId="0" xfId="0" applyNumberFormat="1" applyFill="1"/>
    <xf numFmtId="0" fontId="0" fillId="0" borderId="0" xfId="0" applyFill="1"/>
    <xf numFmtId="0" fontId="23" fillId="0" borderId="20" xfId="0" applyFont="1" applyBorder="1" applyAlignment="1">
      <alignment horizontal="left"/>
    </xf>
    <xf numFmtId="0" fontId="0" fillId="0" borderId="0" xfId="0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/>
    </xf>
    <xf numFmtId="0" fontId="26" fillId="0" borderId="0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30" fillId="0" borderId="0" xfId="0" applyFont="1"/>
    <xf numFmtId="0" fontId="29" fillId="0" borderId="20" xfId="0" applyFont="1" applyBorder="1" applyAlignment="1">
      <alignment horizontal="center"/>
    </xf>
    <xf numFmtId="0" fontId="29" fillId="0" borderId="20" xfId="0" applyFont="1" applyBorder="1"/>
    <xf numFmtId="169" fontId="0" fillId="0" borderId="5" xfId="0" applyNumberFormat="1" applyBorder="1" applyAlignment="1">
      <alignment horizontal="center"/>
    </xf>
    <xf numFmtId="174" fontId="23" fillId="0" borderId="20" xfId="0" applyNumberFormat="1" applyFont="1" applyBorder="1" applyAlignment="1"/>
    <xf numFmtId="174" fontId="13" fillId="0" borderId="0" xfId="0" applyNumberFormat="1" applyFont="1" applyAlignment="1">
      <alignment horizontal="center"/>
    </xf>
    <xf numFmtId="169" fontId="12" fillId="0" borderId="0" xfId="0" applyNumberFormat="1" applyFont="1"/>
    <xf numFmtId="0" fontId="0" fillId="2" borderId="0" xfId="0" applyFill="1" applyAlignment="1">
      <alignment horizontal="left"/>
    </xf>
    <xf numFmtId="0" fontId="0" fillId="3" borderId="0" xfId="0" applyFill="1"/>
    <xf numFmtId="182" fontId="13" fillId="9" borderId="0" xfId="0" applyNumberFormat="1" applyFont="1" applyFill="1" applyAlignment="1">
      <alignment horizontal="center"/>
    </xf>
    <xf numFmtId="0" fontId="29" fillId="0" borderId="0" xfId="0" applyFont="1"/>
    <xf numFmtId="0" fontId="5" fillId="3" borderId="1" xfId="0" applyFont="1" applyFill="1" applyBorder="1" applyAlignment="1">
      <alignment horizontal="right" wrapText="1"/>
    </xf>
    <xf numFmtId="169" fontId="4" fillId="0" borderId="1" xfId="0" applyNumberFormat="1" applyFont="1" applyBorder="1"/>
    <xf numFmtId="174" fontId="24" fillId="4" borderId="1" xfId="0" applyNumberFormat="1" applyFont="1" applyFill="1" applyBorder="1" applyAlignment="1">
      <alignment horizontal="center"/>
    </xf>
    <xf numFmtId="0" fontId="2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Font="1" applyBorder="1"/>
    <xf numFmtId="174" fontId="0" fillId="0" borderId="0" xfId="0" applyNumberFormat="1"/>
    <xf numFmtId="183" fontId="0" fillId="0" borderId="0" xfId="0" applyNumberFormat="1"/>
    <xf numFmtId="0" fontId="23" fillId="0" borderId="2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3" fillId="0" borderId="20" xfId="0" applyFont="1" applyBorder="1" applyAlignment="1">
      <alignment horizontal="left"/>
    </xf>
    <xf numFmtId="14" fontId="0" fillId="3" borderId="0" xfId="0" applyNumberFormat="1" applyFill="1"/>
    <xf numFmtId="0" fontId="2" fillId="0" borderId="14" xfId="0" applyFont="1" applyFill="1" applyBorder="1"/>
    <xf numFmtId="0" fontId="23" fillId="0" borderId="20" xfId="0" applyFont="1" applyFill="1" applyBorder="1" applyAlignment="1">
      <alignment horizontal="left"/>
    </xf>
    <xf numFmtId="174" fontId="6" fillId="2" borderId="0" xfId="0" applyNumberFormat="1" applyFont="1" applyFill="1"/>
    <xf numFmtId="174" fontId="13" fillId="3" borderId="0" xfId="0" applyNumberFormat="1" applyFont="1" applyFill="1" applyAlignment="1">
      <alignment horizontal="center"/>
    </xf>
    <xf numFmtId="0" fontId="23" fillId="10" borderId="20" xfId="0" applyFont="1" applyFill="1" applyBorder="1" applyAlignment="1">
      <alignment horizontal="left"/>
    </xf>
    <xf numFmtId="176" fontId="4" fillId="2" borderId="0" xfId="0" applyNumberFormat="1" applyFont="1" applyFill="1" applyAlignment="1">
      <alignment horizontal="center"/>
    </xf>
    <xf numFmtId="43" fontId="4" fillId="2" borderId="0" xfId="3" applyFont="1" applyFill="1"/>
    <xf numFmtId="43" fontId="4" fillId="2" borderId="0" xfId="0" applyNumberFormat="1" applyFont="1" applyFill="1"/>
    <xf numFmtId="177" fontId="0" fillId="0" borderId="0" xfId="0" applyNumberFormat="1"/>
    <xf numFmtId="0" fontId="23" fillId="2" borderId="20" xfId="0" applyFont="1" applyFill="1" applyBorder="1" applyAlignment="1">
      <alignment horizontal="center"/>
    </xf>
    <xf numFmtId="0" fontId="23" fillId="0" borderId="16" xfId="0" applyFont="1" applyBorder="1" applyAlignment="1">
      <alignment horizontal="left" wrapText="1"/>
    </xf>
    <xf numFmtId="0" fontId="23" fillId="0" borderId="21" xfId="0" applyFont="1" applyBorder="1" applyAlignment="1">
      <alignment horizontal="left" wrapText="1"/>
    </xf>
    <xf numFmtId="0" fontId="23" fillId="0" borderId="20" xfId="0" applyFont="1" applyBorder="1" applyAlignment="1">
      <alignment horizontal="left"/>
    </xf>
    <xf numFmtId="0" fontId="26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74" fontId="23" fillId="2" borderId="20" xfId="0" applyNumberFormat="1" applyFont="1" applyFill="1" applyBorder="1" applyAlignment="1">
      <alignment horizontal="right"/>
    </xf>
    <xf numFmtId="0" fontId="23" fillId="0" borderId="20" xfId="0" applyFont="1" applyBorder="1" applyAlignment="1">
      <alignment horizontal="left"/>
    </xf>
    <xf numFmtId="166" fontId="8" fillId="2" borderId="1" xfId="1" applyNumberFormat="1" applyFont="1" applyFill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174" fontId="23" fillId="7" borderId="20" xfId="0" applyNumberFormat="1" applyFont="1" applyFill="1" applyBorder="1" applyAlignment="1"/>
    <xf numFmtId="0" fontId="0" fillId="0" borderId="1" xfId="0" applyBorder="1" applyAlignment="1">
      <alignment horizontal="center"/>
    </xf>
    <xf numFmtId="183" fontId="2" fillId="0" borderId="0" xfId="0" applyNumberFormat="1" applyFont="1" applyAlignment="1">
      <alignment vertic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169" fontId="0" fillId="2" borderId="1" xfId="0" applyNumberFormat="1" applyFill="1" applyBorder="1" applyAlignment="1">
      <alignment horizontal="center"/>
    </xf>
    <xf numFmtId="174" fontId="23" fillId="2" borderId="20" xfId="0" applyNumberFormat="1" applyFont="1" applyFill="1" applyBorder="1" applyAlignment="1"/>
    <xf numFmtId="0" fontId="23" fillId="0" borderId="20" xfId="0" applyFont="1" applyBorder="1" applyAlignment="1">
      <alignment horizontal="center"/>
    </xf>
    <xf numFmtId="0" fontId="23" fillId="0" borderId="20" xfId="0" applyNumberFormat="1" applyFont="1" applyBorder="1" applyAlignment="1">
      <alignment horizontal="left"/>
    </xf>
    <xf numFmtId="0" fontId="32" fillId="0" borderId="0" xfId="0" applyFont="1" applyAlignment="1">
      <alignment horizontal="left"/>
    </xf>
    <xf numFmtId="0" fontId="23" fillId="3" borderId="20" xfId="0" applyFont="1" applyFill="1" applyBorder="1" applyAlignment="1">
      <alignment horizontal="center"/>
    </xf>
    <xf numFmtId="0" fontId="23" fillId="11" borderId="20" xfId="0" applyFont="1" applyFill="1" applyBorder="1" applyAlignment="1">
      <alignment horizontal="left"/>
    </xf>
    <xf numFmtId="0" fontId="23" fillId="11" borderId="20" xfId="0" applyFont="1" applyFill="1" applyBorder="1" applyAlignment="1">
      <alignment horizontal="center"/>
    </xf>
    <xf numFmtId="174" fontId="23" fillId="11" borderId="20" xfId="0" applyNumberFormat="1" applyFont="1" applyFill="1" applyBorder="1" applyAlignment="1">
      <alignment horizontal="left"/>
    </xf>
    <xf numFmtId="174" fontId="23" fillId="11" borderId="20" xfId="0" applyNumberFormat="1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174" fontId="23" fillId="11" borderId="20" xfId="0" applyNumberFormat="1" applyFont="1" applyFill="1" applyBorder="1" applyAlignment="1"/>
    <xf numFmtId="174" fontId="0" fillId="11" borderId="0" xfId="0" applyNumberFormat="1" applyFill="1"/>
    <xf numFmtId="43" fontId="0" fillId="0" borderId="0" xfId="0" applyNumberFormat="1" applyFont="1"/>
    <xf numFmtId="0" fontId="23" fillId="0" borderId="20" xfId="0" applyFont="1" applyFill="1" applyBorder="1" applyAlignment="1">
      <alignment horizontal="center"/>
    </xf>
    <xf numFmtId="174" fontId="23" fillId="0" borderId="20" xfId="0" applyNumberFormat="1" applyFont="1" applyFill="1" applyBorder="1" applyAlignment="1">
      <alignment horizontal="left"/>
    </xf>
    <xf numFmtId="174" fontId="23" fillId="0" borderId="2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74" fontId="23" fillId="0" borderId="20" xfId="0" applyNumberFormat="1" applyFont="1" applyFill="1" applyBorder="1" applyAlignment="1"/>
    <xf numFmtId="174" fontId="0" fillId="0" borderId="0" xfId="0" applyNumberFormat="1" applyFill="1"/>
    <xf numFmtId="0" fontId="0" fillId="0" borderId="0" xfId="0" applyAlignment="1">
      <alignment horizontal="left"/>
    </xf>
    <xf numFmtId="176" fontId="4" fillId="12" borderId="0" xfId="0" applyNumberFormat="1" applyFont="1" applyFill="1" applyBorder="1" applyAlignment="1">
      <alignment horizontal="center"/>
    </xf>
    <xf numFmtId="0" fontId="0" fillId="12" borderId="0" xfId="0" applyFill="1" applyAlignment="1">
      <alignment horizontal="left"/>
    </xf>
    <xf numFmtId="176" fontId="19" fillId="0" borderId="1" xfId="0" applyNumberFormat="1" applyFont="1" applyBorder="1" applyAlignment="1">
      <alignment horizontal="center"/>
    </xf>
    <xf numFmtId="43" fontId="2" fillId="3" borderId="0" xfId="3" applyNumberFormat="1" applyFont="1" applyFill="1" applyAlignment="1">
      <alignment horizontal="left"/>
    </xf>
    <xf numFmtId="2" fontId="0" fillId="0" borderId="0" xfId="0" applyNumberFormat="1" applyFill="1"/>
    <xf numFmtId="169" fontId="0" fillId="2" borderId="1" xfId="0" applyNumberFormat="1" applyFill="1" applyBorder="1" applyAlignment="1">
      <alignment horizontal="center" vertical="top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169" fontId="0" fillId="0" borderId="1" xfId="0" applyNumberForma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2" fontId="0" fillId="0" borderId="1" xfId="0" applyNumberFormat="1" applyBorder="1" applyAlignment="1">
      <alignment horizontal="center" vertical="top"/>
    </xf>
    <xf numFmtId="0" fontId="10" fillId="0" borderId="1" xfId="0" applyFont="1" applyBorder="1" applyAlignment="1">
      <alignment vertical="center" wrapText="1"/>
    </xf>
    <xf numFmtId="2" fontId="0" fillId="2" borderId="1" xfId="0" applyNumberFormat="1" applyFill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23" fillId="0" borderId="16" xfId="0" applyFont="1" applyBorder="1" applyAlignment="1">
      <alignment horizontal="left" wrapText="1"/>
    </xf>
    <xf numFmtId="0" fontId="23" fillId="0" borderId="21" xfId="0" applyFont="1" applyBorder="1" applyAlignment="1">
      <alignment horizontal="left" wrapText="1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3" fillId="0" borderId="24" xfId="0" applyFont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3" fillId="0" borderId="25" xfId="0" applyFont="1" applyBorder="1" applyAlignment="1">
      <alignment horizontal="center" wrapText="1"/>
    </xf>
    <xf numFmtId="0" fontId="23" fillId="0" borderId="26" xfId="0" applyFont="1" applyBorder="1" applyAlignment="1">
      <alignment horizontal="center" wrapText="1"/>
    </xf>
    <xf numFmtId="0" fontId="23" fillId="0" borderId="24" xfId="0" applyFont="1" applyBorder="1" applyAlignment="1">
      <alignment horizontal="left"/>
    </xf>
    <xf numFmtId="0" fontId="23" fillId="0" borderId="27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23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0" fillId="2" borderId="0" xfId="0" applyFont="1" applyFill="1" applyAlignment="1">
      <alignment horizontal="left" wrapText="1"/>
    </xf>
    <xf numFmtId="0" fontId="26" fillId="0" borderId="0" xfId="0" applyNumberFormat="1" applyFont="1" applyBorder="1" applyAlignment="1">
      <alignment horizontal="left"/>
    </xf>
    <xf numFmtId="0" fontId="0" fillId="12" borderId="0" xfId="0" applyFill="1" applyAlignment="1">
      <alignment horizontal="left"/>
    </xf>
    <xf numFmtId="0" fontId="6" fillId="0" borderId="0" xfId="0" applyFont="1" applyAlignment="1">
      <alignment horizontal="center" wrapText="1"/>
    </xf>
    <xf numFmtId="0" fontId="27" fillId="0" borderId="0" xfId="0" applyNumberFormat="1" applyFont="1" applyAlignment="1">
      <alignment horizontal="left" wrapText="1"/>
    </xf>
    <xf numFmtId="0" fontId="27" fillId="0" borderId="0" xfId="0" applyFont="1" applyAlignment="1">
      <alignment horizontal="left" wrapText="1"/>
    </xf>
    <xf numFmtId="17" fontId="0" fillId="0" borderId="0" xfId="0" applyNumberFormat="1" applyAlignment="1">
      <alignment horizontal="left"/>
    </xf>
    <xf numFmtId="0" fontId="20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</cellXfs>
  <cellStyles count="4">
    <cellStyle name="Обычный" xfId="0" builtinId="0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I10"/>
  <sheetViews>
    <sheetView tabSelected="1" workbookViewId="0">
      <selection activeCell="AS10" sqref="AS10:BI10"/>
    </sheetView>
  </sheetViews>
  <sheetFormatPr defaultRowHeight="15" x14ac:dyDescent="0.25"/>
  <cols>
    <col min="1" max="1" width="9.140625" customWidth="1"/>
    <col min="2" max="2" width="0.5703125" customWidth="1"/>
    <col min="3" max="3" width="9.140625" hidden="1" customWidth="1"/>
    <col min="7" max="7" width="2.1406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7" max="27" width="5.28515625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3" customWidth="1"/>
  </cols>
  <sheetData>
    <row r="1" spans="1:61" ht="18.75" x14ac:dyDescent="0.3">
      <c r="A1" s="171" t="s">
        <v>1071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</row>
    <row r="2" spans="1:61" x14ac:dyDescent="0.25">
      <c r="A2" s="172" t="s">
        <v>24</v>
      </c>
      <c r="B2" s="172"/>
      <c r="C2" s="172"/>
      <c r="D2" s="172" t="s">
        <v>23</v>
      </c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2" t="s">
        <v>22</v>
      </c>
      <c r="V2" s="173"/>
      <c r="W2" s="173"/>
      <c r="X2" s="173"/>
      <c r="Y2" s="172" t="s">
        <v>21</v>
      </c>
      <c r="Z2" s="173"/>
      <c r="AA2" s="173"/>
      <c r="AB2" s="173"/>
      <c r="AC2" s="173"/>
      <c r="AD2" s="173"/>
      <c r="AE2" s="173"/>
      <c r="AF2" s="173"/>
      <c r="AG2" s="170" t="s">
        <v>20</v>
      </c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</row>
    <row r="3" spans="1:61" x14ac:dyDescent="0.25">
      <c r="A3" s="175" t="s">
        <v>19</v>
      </c>
      <c r="B3" s="175"/>
      <c r="C3" s="175"/>
      <c r="D3" s="6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7"/>
      <c r="U3" s="175" t="s">
        <v>18</v>
      </c>
      <c r="V3" s="176"/>
      <c r="W3" s="176"/>
      <c r="X3" s="176"/>
      <c r="Y3" s="175" t="s">
        <v>17</v>
      </c>
      <c r="Z3" s="176"/>
      <c r="AA3" s="176"/>
      <c r="AB3" s="176"/>
      <c r="AC3" s="176"/>
      <c r="AD3" s="176"/>
      <c r="AE3" s="176"/>
      <c r="AF3" s="176"/>
      <c r="AG3" s="168" t="s">
        <v>16</v>
      </c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77" t="s">
        <v>15</v>
      </c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3"/>
    </row>
    <row r="4" spans="1:61" x14ac:dyDescent="0.25">
      <c r="A4" s="6"/>
      <c r="B4" s="5"/>
      <c r="C4" s="4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4"/>
      <c r="U4" s="6"/>
      <c r="V4" s="5"/>
      <c r="W4" s="5"/>
      <c r="X4" s="4"/>
      <c r="Y4" s="168" t="s">
        <v>14</v>
      </c>
      <c r="Z4" s="169"/>
      <c r="AA4" s="169"/>
      <c r="AB4" s="169"/>
      <c r="AC4" s="169"/>
      <c r="AD4" s="169"/>
      <c r="AE4" s="169"/>
      <c r="AF4" s="169"/>
      <c r="AG4" s="170" t="s">
        <v>13</v>
      </c>
      <c r="AH4" s="170"/>
      <c r="AI4" s="170"/>
      <c r="AJ4" s="170"/>
      <c r="AK4" s="170"/>
      <c r="AL4" s="170"/>
      <c r="AM4" s="170" t="s">
        <v>12</v>
      </c>
      <c r="AN4" s="170"/>
      <c r="AO4" s="170"/>
      <c r="AP4" s="170"/>
      <c r="AQ4" s="170"/>
      <c r="AR4" s="170"/>
      <c r="AS4" s="6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4"/>
    </row>
    <row r="5" spans="1:61" ht="15.75" x14ac:dyDescent="0.25">
      <c r="A5" s="159" t="s">
        <v>11</v>
      </c>
      <c r="B5" s="159"/>
      <c r="C5" s="159"/>
      <c r="D5" s="164" t="s">
        <v>559</v>
      </c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0" t="s">
        <v>10</v>
      </c>
      <c r="V5" s="160"/>
      <c r="W5" s="160"/>
      <c r="X5" s="160"/>
      <c r="Y5" s="160">
        <v>4643.4290000000001</v>
      </c>
      <c r="Z5" s="160"/>
      <c r="AA5" s="160"/>
      <c r="AB5" s="160"/>
      <c r="AC5" s="160"/>
      <c r="AD5" s="160"/>
      <c r="AE5" s="160"/>
      <c r="AF5" s="160"/>
      <c r="AG5" s="163">
        <v>325.10000000000002</v>
      </c>
      <c r="AH5" s="163"/>
      <c r="AI5" s="163"/>
      <c r="AJ5" s="163"/>
      <c r="AK5" s="163"/>
      <c r="AL5" s="163"/>
      <c r="AM5" s="160"/>
      <c r="AN5" s="160"/>
      <c r="AO5" s="160"/>
      <c r="AP5" s="160"/>
      <c r="AQ5" s="160"/>
      <c r="AR5" s="160"/>
      <c r="AS5" s="165">
        <v>0</v>
      </c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</row>
    <row r="6" spans="1:61" ht="15.75" x14ac:dyDescent="0.25">
      <c r="A6" s="159" t="s">
        <v>11</v>
      </c>
      <c r="B6" s="159"/>
      <c r="C6" s="159"/>
      <c r="D6" s="166" t="s">
        <v>586</v>
      </c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0" t="s">
        <v>10</v>
      </c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7">
        <f>AG7*0.051</f>
        <v>18.614999999999998</v>
      </c>
      <c r="AH6" s="167"/>
      <c r="AI6" s="167"/>
      <c r="AJ6" s="167"/>
      <c r="AK6" s="167"/>
      <c r="AL6" s="167"/>
      <c r="AM6" s="155">
        <v>0</v>
      </c>
      <c r="AN6" s="155"/>
      <c r="AO6" s="155"/>
      <c r="AP6" s="155"/>
      <c r="AQ6" s="155"/>
      <c r="AR6" s="155"/>
      <c r="AS6" s="167">
        <f>AS7*0.051</f>
        <v>2.8815</v>
      </c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</row>
    <row r="7" spans="1:61" ht="31.5" customHeight="1" x14ac:dyDescent="0.25">
      <c r="A7" s="159" t="s">
        <v>8</v>
      </c>
      <c r="B7" s="159"/>
      <c r="C7" s="159"/>
      <c r="D7" s="156" t="s">
        <v>1067</v>
      </c>
      <c r="E7" s="157"/>
      <c r="F7" s="157"/>
      <c r="G7" s="158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160" t="s">
        <v>6</v>
      </c>
      <c r="V7" s="160"/>
      <c r="W7" s="160"/>
      <c r="X7" s="160"/>
      <c r="Y7" s="161"/>
      <c r="Z7" s="160"/>
      <c r="AA7" s="160"/>
      <c r="AB7" s="160"/>
      <c r="AC7" s="160"/>
      <c r="AD7" s="160"/>
      <c r="AE7" s="160"/>
      <c r="AF7" s="160"/>
      <c r="AG7" s="162">
        <v>365</v>
      </c>
      <c r="AH7" s="162"/>
      <c r="AI7" s="162"/>
      <c r="AJ7" s="162"/>
      <c r="AK7" s="162"/>
      <c r="AL7" s="162"/>
      <c r="AM7" s="155">
        <v>0</v>
      </c>
      <c r="AN7" s="155"/>
      <c r="AO7" s="155"/>
      <c r="AP7" s="155"/>
      <c r="AQ7" s="155"/>
      <c r="AR7" s="155"/>
      <c r="AS7" s="155">
        <v>56.5</v>
      </c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</row>
    <row r="8" spans="1:61" ht="15.75" x14ac:dyDescent="0.25">
      <c r="A8" s="159" t="s">
        <v>8</v>
      </c>
      <c r="B8" s="159"/>
      <c r="C8" s="159"/>
      <c r="D8" s="164" t="s">
        <v>9</v>
      </c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0" t="s">
        <v>6</v>
      </c>
      <c r="V8" s="160"/>
      <c r="W8" s="160"/>
      <c r="X8" s="160"/>
      <c r="Y8" s="161"/>
      <c r="Z8" s="160"/>
      <c r="AA8" s="160"/>
      <c r="AB8" s="160"/>
      <c r="AC8" s="160"/>
      <c r="AD8" s="160"/>
      <c r="AE8" s="160"/>
      <c r="AF8" s="160"/>
      <c r="AG8" s="162">
        <v>861</v>
      </c>
      <c r="AH8" s="162"/>
      <c r="AI8" s="162"/>
      <c r="AJ8" s="162"/>
      <c r="AK8" s="162"/>
      <c r="AL8" s="162"/>
      <c r="AM8" s="155">
        <v>0</v>
      </c>
      <c r="AN8" s="155"/>
      <c r="AO8" s="155"/>
      <c r="AP8" s="155"/>
      <c r="AQ8" s="155"/>
      <c r="AR8" s="155"/>
      <c r="AS8" s="155">
        <v>56.5</v>
      </c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</row>
    <row r="9" spans="1:61" ht="15.75" x14ac:dyDescent="0.25">
      <c r="A9" s="159" t="s">
        <v>8</v>
      </c>
      <c r="B9" s="159"/>
      <c r="C9" s="159"/>
      <c r="D9" s="164" t="s">
        <v>7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0" t="s">
        <v>6</v>
      </c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2">
        <f>AG7:AH7+AG8</f>
        <v>1226</v>
      </c>
      <c r="AH9" s="162"/>
      <c r="AI9" s="162"/>
      <c r="AJ9" s="162"/>
      <c r="AK9" s="162"/>
      <c r="AL9" s="162"/>
      <c r="AM9" s="155">
        <f>AM6+AM8</f>
        <v>0</v>
      </c>
      <c r="AN9" s="155"/>
      <c r="AO9" s="155"/>
      <c r="AP9" s="155"/>
      <c r="AQ9" s="155"/>
      <c r="AR9" s="155"/>
      <c r="AS9" s="155">
        <f>AS7+AS8</f>
        <v>113</v>
      </c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</row>
    <row r="10" spans="1:61" ht="15.75" x14ac:dyDescent="0.25">
      <c r="A10" s="159" t="s">
        <v>5</v>
      </c>
      <c r="B10" s="159"/>
      <c r="C10" s="159"/>
      <c r="D10" s="164" t="s">
        <v>4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0" t="s">
        <v>3</v>
      </c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>
        <v>40853</v>
      </c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3">
        <v>26091.3</v>
      </c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</row>
  </sheetData>
  <mergeCells count="56"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AS8:BI8"/>
    <mergeCell ref="A9:C9"/>
    <mergeCell ref="D9:T9"/>
    <mergeCell ref="U9:X9"/>
    <mergeCell ref="Y9:AF9"/>
    <mergeCell ref="AG9:AL9"/>
    <mergeCell ref="AM9:AR9"/>
    <mergeCell ref="AS9:BI9"/>
    <mergeCell ref="A8:C8"/>
    <mergeCell ref="D8:T8"/>
    <mergeCell ref="U8:X8"/>
    <mergeCell ref="Y8:AF8"/>
    <mergeCell ref="AG8:AL8"/>
    <mergeCell ref="AM8:AR8"/>
    <mergeCell ref="AS10:BI10"/>
    <mergeCell ref="A10:C10"/>
    <mergeCell ref="D10:T10"/>
    <mergeCell ref="U10:X10"/>
    <mergeCell ref="Y10:AF10"/>
    <mergeCell ref="AG10:AL10"/>
    <mergeCell ref="AM10:AR10"/>
    <mergeCell ref="AM7:AR7"/>
    <mergeCell ref="AS7:BI7"/>
    <mergeCell ref="D7:G7"/>
    <mergeCell ref="A7:C7"/>
    <mergeCell ref="U7:X7"/>
    <mergeCell ref="Y7:AF7"/>
    <mergeCell ref="AG7:AL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936"/>
  <sheetViews>
    <sheetView topLeftCell="A522" zoomScale="107" zoomScaleNormal="107" workbookViewId="0">
      <selection activeCell="F521" sqref="F521"/>
    </sheetView>
  </sheetViews>
  <sheetFormatPr defaultColWidth="9" defaultRowHeight="11.45" customHeight="1" x14ac:dyDescent="0.25"/>
  <cols>
    <col min="1" max="1" width="11.42578125" style="79" customWidth="1"/>
    <col min="2" max="2" width="4.85546875" style="119" customWidth="1"/>
    <col min="3" max="3" width="15.5703125" style="79" customWidth="1"/>
    <col min="4" max="4" width="15.140625" style="79" customWidth="1"/>
    <col min="5" max="5" width="13.42578125" style="79" customWidth="1"/>
    <col min="6" max="6" width="15.28515625" style="79" customWidth="1"/>
    <col min="7" max="10" width="16" style="79" customWidth="1"/>
    <col min="11" max="11" width="11.42578125" customWidth="1"/>
    <col min="12" max="12" width="16.140625" customWidth="1"/>
    <col min="13" max="13" width="13.85546875" bestFit="1" customWidth="1"/>
  </cols>
  <sheetData>
    <row r="1" spans="1:11" ht="15" customHeight="1" x14ac:dyDescent="0.25">
      <c r="A1" s="189" t="s">
        <v>33</v>
      </c>
      <c r="B1" s="190"/>
      <c r="C1" s="190"/>
      <c r="D1" s="190"/>
      <c r="E1" s="190"/>
      <c r="F1" s="190"/>
      <c r="G1" s="190"/>
      <c r="H1" s="190"/>
      <c r="I1" s="190"/>
      <c r="J1" s="191"/>
    </row>
    <row r="2" spans="1:11" ht="15.75" customHeight="1" thickBot="1" x14ac:dyDescent="0.3">
      <c r="A2" s="181"/>
      <c r="B2" s="182"/>
      <c r="C2" s="182"/>
      <c r="D2" s="182"/>
      <c r="E2" s="182"/>
      <c r="F2" s="182"/>
      <c r="G2" s="182"/>
      <c r="H2" s="182"/>
      <c r="I2" s="182"/>
      <c r="J2" s="183"/>
    </row>
    <row r="3" spans="1:11" ht="16.5" customHeight="1" thickBot="1" x14ac:dyDescent="0.3">
      <c r="A3" s="192" t="s">
        <v>34</v>
      </c>
      <c r="B3" s="193"/>
      <c r="C3" s="194"/>
      <c r="D3" s="192" t="s">
        <v>35</v>
      </c>
      <c r="E3" s="194"/>
      <c r="F3" s="187" t="s">
        <v>1070</v>
      </c>
      <c r="G3" s="195"/>
      <c r="H3" s="187" t="s">
        <v>558</v>
      </c>
      <c r="I3" s="195"/>
      <c r="J3"/>
    </row>
    <row r="4" spans="1:11" ht="16.5" customHeight="1" thickBot="1" x14ac:dyDescent="0.3">
      <c r="A4" s="196" t="s">
        <v>559</v>
      </c>
      <c r="B4" s="197"/>
      <c r="C4" s="198"/>
      <c r="D4" s="199" t="s">
        <v>596</v>
      </c>
      <c r="E4" s="200"/>
      <c r="F4" s="185"/>
      <c r="G4" s="186"/>
      <c r="H4" s="185"/>
      <c r="I4" s="186"/>
      <c r="J4"/>
    </row>
    <row r="5" spans="1:11" ht="15.75" customHeight="1" thickBot="1" x14ac:dyDescent="0.3">
      <c r="A5" s="179" t="s">
        <v>36</v>
      </c>
      <c r="B5" s="115"/>
      <c r="C5" s="179" t="s">
        <v>50</v>
      </c>
      <c r="D5" s="179" t="s">
        <v>2</v>
      </c>
      <c r="E5" s="179" t="s">
        <v>1</v>
      </c>
      <c r="F5" s="179" t="s">
        <v>560</v>
      </c>
      <c r="G5" s="179" t="s">
        <v>561</v>
      </c>
      <c r="H5" s="179" t="s">
        <v>562</v>
      </c>
      <c r="I5" s="184" t="s">
        <v>1060</v>
      </c>
      <c r="J5"/>
    </row>
    <row r="6" spans="1:11" ht="42.75" customHeight="1" thickBot="1" x14ac:dyDescent="0.3">
      <c r="A6" s="180"/>
      <c r="B6" s="116"/>
      <c r="C6" s="180"/>
      <c r="D6" s="180"/>
      <c r="E6" s="180"/>
      <c r="F6" s="180"/>
      <c r="G6" s="180"/>
      <c r="H6" s="180"/>
      <c r="I6" s="188"/>
      <c r="J6" s="83" t="s">
        <v>1061</v>
      </c>
      <c r="K6" s="84" t="s">
        <v>1057</v>
      </c>
    </row>
    <row r="7" spans="1:11" ht="16.5" thickBot="1" x14ac:dyDescent="0.3">
      <c r="A7" s="76" t="s">
        <v>38</v>
      </c>
      <c r="B7" s="59">
        <v>1</v>
      </c>
      <c r="C7" s="76"/>
      <c r="D7" s="76" t="s">
        <v>597</v>
      </c>
      <c r="E7" s="76" t="s">
        <v>563</v>
      </c>
      <c r="F7" s="131">
        <v>10.982200000000001</v>
      </c>
      <c r="G7" s="76">
        <v>11.7135</v>
      </c>
      <c r="H7" s="72">
        <f>G7-F7</f>
        <v>0.73129999999999917</v>
      </c>
      <c r="I7" s="56"/>
      <c r="J7" s="85">
        <v>61</v>
      </c>
      <c r="K7" s="86"/>
    </row>
    <row r="8" spans="1:11" ht="19.5" customHeight="1" thickBot="1" x14ac:dyDescent="0.3">
      <c r="A8" s="76" t="s">
        <v>51</v>
      </c>
      <c r="B8" s="59">
        <v>1</v>
      </c>
      <c r="C8" s="76"/>
      <c r="D8" s="76" t="s">
        <v>598</v>
      </c>
      <c r="E8" s="76" t="s">
        <v>563</v>
      </c>
      <c r="F8" s="131">
        <v>8.7121999999999993</v>
      </c>
      <c r="G8" s="76">
        <v>9.1736000000000004</v>
      </c>
      <c r="H8" s="72">
        <f t="shared" ref="H8:H71" si="0">G8-F8</f>
        <v>0.46140000000000114</v>
      </c>
      <c r="I8" s="56"/>
      <c r="J8" s="43">
        <v>41</v>
      </c>
      <c r="K8" s="86"/>
    </row>
    <row r="9" spans="1:11" ht="20.25" customHeight="1" thickBot="1" x14ac:dyDescent="0.3">
      <c r="A9" s="76" t="s">
        <v>37</v>
      </c>
      <c r="B9" s="59">
        <v>1</v>
      </c>
      <c r="C9" s="76"/>
      <c r="D9" s="76" t="s">
        <v>599</v>
      </c>
      <c r="E9" s="76" t="s">
        <v>563</v>
      </c>
      <c r="F9" s="131">
        <v>7.6444000000000001</v>
      </c>
      <c r="G9" s="76">
        <v>7.8941999999999997</v>
      </c>
      <c r="H9" s="72">
        <f t="shared" si="0"/>
        <v>0.24979999999999958</v>
      </c>
      <c r="I9" s="56"/>
      <c r="J9" s="81">
        <v>41.1</v>
      </c>
      <c r="K9" s="86"/>
    </row>
    <row r="10" spans="1:11" ht="21" customHeight="1" thickBot="1" x14ac:dyDescent="0.3">
      <c r="A10" s="76" t="s">
        <v>52</v>
      </c>
      <c r="B10" s="59">
        <v>1</v>
      </c>
      <c r="C10" s="76"/>
      <c r="D10" s="76" t="s">
        <v>600</v>
      </c>
      <c r="E10" s="76" t="s">
        <v>563</v>
      </c>
      <c r="F10" s="131">
        <v>10.715299999999999</v>
      </c>
      <c r="G10" s="76">
        <v>11.3911</v>
      </c>
      <c r="H10" s="72">
        <f t="shared" si="0"/>
        <v>0.67580000000000062</v>
      </c>
      <c r="I10" s="56"/>
      <c r="J10" s="43">
        <v>65</v>
      </c>
      <c r="K10" s="86"/>
    </row>
    <row r="11" spans="1:11" ht="16.5" thickBot="1" x14ac:dyDescent="0.3">
      <c r="A11" s="76" t="s">
        <v>53</v>
      </c>
      <c r="B11" s="59">
        <v>1</v>
      </c>
      <c r="C11" s="76"/>
      <c r="D11" s="76" t="s">
        <v>601</v>
      </c>
      <c r="E11" s="76" t="s">
        <v>563</v>
      </c>
      <c r="F11" s="131">
        <v>10.6896</v>
      </c>
      <c r="G11" s="76">
        <v>11.3378</v>
      </c>
      <c r="H11" s="72">
        <f t="shared" si="0"/>
        <v>0.64819999999999922</v>
      </c>
      <c r="I11" s="56"/>
      <c r="J11" s="81">
        <v>65.3</v>
      </c>
      <c r="K11" s="86"/>
    </row>
    <row r="12" spans="1:11" ht="16.5" thickBot="1" x14ac:dyDescent="0.3">
      <c r="A12" s="76" t="s">
        <v>54</v>
      </c>
      <c r="B12" s="59">
        <v>1</v>
      </c>
      <c r="C12" s="76"/>
      <c r="D12" s="76" t="s">
        <v>602</v>
      </c>
      <c r="E12" s="76" t="s">
        <v>563</v>
      </c>
      <c r="F12" s="131">
        <v>6.1984000000000004</v>
      </c>
      <c r="G12" s="76">
        <v>6.4771000000000001</v>
      </c>
      <c r="H12" s="72">
        <f t="shared" si="0"/>
        <v>0.27869999999999973</v>
      </c>
      <c r="I12" s="56"/>
      <c r="J12" s="81">
        <v>40.799999999999997</v>
      </c>
      <c r="K12" s="86"/>
    </row>
    <row r="13" spans="1:11" ht="16.5" thickBot="1" x14ac:dyDescent="0.3">
      <c r="A13" s="76" t="s">
        <v>55</v>
      </c>
      <c r="B13" s="59">
        <v>1</v>
      </c>
      <c r="C13" s="76"/>
      <c r="D13" s="76" t="s">
        <v>603</v>
      </c>
      <c r="E13" s="76" t="s">
        <v>563</v>
      </c>
      <c r="F13" s="131">
        <v>6.2290999999999999</v>
      </c>
      <c r="G13" s="132">
        <v>6.6608000000000001</v>
      </c>
      <c r="H13" s="72">
        <f t="shared" si="0"/>
        <v>0.43170000000000019</v>
      </c>
      <c r="I13" s="56"/>
      <c r="J13" s="81">
        <v>40.9</v>
      </c>
      <c r="K13" s="86"/>
    </row>
    <row r="14" spans="1:11" ht="16.5" thickBot="1" x14ac:dyDescent="0.3">
      <c r="A14" s="76" t="s">
        <v>56</v>
      </c>
      <c r="B14" s="59">
        <v>1</v>
      </c>
      <c r="C14" s="76"/>
      <c r="D14" s="76" t="s">
        <v>604</v>
      </c>
      <c r="E14" s="76" t="s">
        <v>563</v>
      </c>
      <c r="F14" s="131">
        <v>9.1127000000000002</v>
      </c>
      <c r="G14" s="76">
        <v>9.7138000000000009</v>
      </c>
      <c r="H14" s="72">
        <f t="shared" si="0"/>
        <v>0.60110000000000063</v>
      </c>
      <c r="I14" s="56"/>
      <c r="J14" s="81">
        <v>64.400000000000006</v>
      </c>
      <c r="K14" s="86"/>
    </row>
    <row r="15" spans="1:11" ht="16.5" thickBot="1" x14ac:dyDescent="0.3">
      <c r="A15" s="76" t="s">
        <v>57</v>
      </c>
      <c r="B15" s="59">
        <v>1</v>
      </c>
      <c r="C15" s="76"/>
      <c r="D15" s="76" t="s">
        <v>605</v>
      </c>
      <c r="E15" s="76" t="s">
        <v>563</v>
      </c>
      <c r="F15" s="131">
        <v>9.3788</v>
      </c>
      <c r="G15" s="76">
        <v>9.93</v>
      </c>
      <c r="H15" s="72">
        <f t="shared" si="0"/>
        <v>0.55119999999999969</v>
      </c>
      <c r="I15" s="56"/>
      <c r="J15" s="81">
        <v>65.599999999999994</v>
      </c>
      <c r="K15" s="86"/>
    </row>
    <row r="16" spans="1:11" ht="16.5" thickBot="1" x14ac:dyDescent="0.3">
      <c r="A16" s="76" t="s">
        <v>58</v>
      </c>
      <c r="B16" s="59">
        <v>1</v>
      </c>
      <c r="C16" s="76"/>
      <c r="D16" s="76" t="s">
        <v>606</v>
      </c>
      <c r="E16" s="76" t="s">
        <v>563</v>
      </c>
      <c r="F16" s="131">
        <v>4.9787999999999997</v>
      </c>
      <c r="G16" s="76">
        <v>5.7652000000000001</v>
      </c>
      <c r="H16" s="72">
        <f t="shared" si="0"/>
        <v>0.78640000000000043</v>
      </c>
      <c r="I16" s="56"/>
      <c r="J16" s="81">
        <v>40.9</v>
      </c>
      <c r="K16" s="86"/>
    </row>
    <row r="17" spans="1:11" ht="16.5" thickBot="1" x14ac:dyDescent="0.3">
      <c r="A17" s="76" t="s">
        <v>59</v>
      </c>
      <c r="B17" s="59">
        <v>1</v>
      </c>
      <c r="C17" s="76"/>
      <c r="D17" s="76" t="s">
        <v>607</v>
      </c>
      <c r="E17" s="76" t="s">
        <v>563</v>
      </c>
      <c r="F17" s="131">
        <v>4.4539999999999997</v>
      </c>
      <c r="G17" s="76">
        <v>5.0042999999999997</v>
      </c>
      <c r="H17" s="72">
        <f t="shared" si="0"/>
        <v>0.55030000000000001</v>
      </c>
      <c r="I17" s="56"/>
      <c r="J17" s="81">
        <v>40.9</v>
      </c>
      <c r="K17" s="86"/>
    </row>
    <row r="18" spans="1:11" ht="16.5" thickBot="1" x14ac:dyDescent="0.3">
      <c r="A18" s="76" t="s">
        <v>60</v>
      </c>
      <c r="B18" s="59">
        <v>1</v>
      </c>
      <c r="C18" s="76"/>
      <c r="D18" s="76" t="s">
        <v>608</v>
      </c>
      <c r="E18" s="76" t="s">
        <v>563</v>
      </c>
      <c r="F18" s="131">
        <v>6.4775</v>
      </c>
      <c r="G18" s="76">
        <v>6.8007</v>
      </c>
      <c r="H18" s="72">
        <f t="shared" si="0"/>
        <v>0.32319999999999993</v>
      </c>
      <c r="I18" s="56"/>
      <c r="J18" s="81">
        <v>64.400000000000006</v>
      </c>
      <c r="K18" s="86"/>
    </row>
    <row r="19" spans="1:11" ht="16.5" thickBot="1" x14ac:dyDescent="0.3">
      <c r="A19" s="76" t="s">
        <v>61</v>
      </c>
      <c r="B19" s="59">
        <v>1</v>
      </c>
      <c r="C19" s="76"/>
      <c r="D19" s="76" t="s">
        <v>609</v>
      </c>
      <c r="E19" s="76" t="s">
        <v>563</v>
      </c>
      <c r="F19" s="131">
        <v>6.0811000000000002</v>
      </c>
      <c r="G19" s="76">
        <v>6.7992999999999997</v>
      </c>
      <c r="H19" s="72">
        <f t="shared" si="0"/>
        <v>0.71819999999999951</v>
      </c>
      <c r="I19" s="56"/>
      <c r="J19" s="81">
        <v>65.5</v>
      </c>
      <c r="K19" s="86"/>
    </row>
    <row r="20" spans="1:11" ht="16.5" thickBot="1" x14ac:dyDescent="0.3">
      <c r="A20" s="76" t="s">
        <v>62</v>
      </c>
      <c r="B20" s="59">
        <v>1</v>
      </c>
      <c r="C20" s="76"/>
      <c r="D20" s="76" t="s">
        <v>610</v>
      </c>
      <c r="E20" s="76" t="s">
        <v>563</v>
      </c>
      <c r="F20" s="131">
        <v>5.1163999999999996</v>
      </c>
      <c r="G20" s="76">
        <v>5.4263000000000003</v>
      </c>
      <c r="H20" s="72">
        <f t="shared" si="0"/>
        <v>0.30990000000000073</v>
      </c>
      <c r="I20" s="56"/>
      <c r="J20" s="43">
        <v>41</v>
      </c>
      <c r="K20" s="86"/>
    </row>
    <row r="21" spans="1:11" ht="16.5" thickBot="1" x14ac:dyDescent="0.3">
      <c r="A21" s="76" t="s">
        <v>63</v>
      </c>
      <c r="B21" s="59">
        <v>1</v>
      </c>
      <c r="C21" s="76"/>
      <c r="D21" s="76" t="s">
        <v>611</v>
      </c>
      <c r="E21" s="76" t="s">
        <v>563</v>
      </c>
      <c r="F21" s="131">
        <v>4.0393999999999997</v>
      </c>
      <c r="G21" s="76">
        <v>4.2653999999999996</v>
      </c>
      <c r="H21" s="72">
        <f t="shared" si="0"/>
        <v>0.22599999999999998</v>
      </c>
      <c r="I21" s="56"/>
      <c r="J21" s="81">
        <v>40.9</v>
      </c>
      <c r="K21" s="86"/>
    </row>
    <row r="22" spans="1:11" ht="16.5" thickBot="1" x14ac:dyDescent="0.3">
      <c r="A22" s="76" t="s">
        <v>64</v>
      </c>
      <c r="B22" s="59">
        <v>1</v>
      </c>
      <c r="C22" s="76"/>
      <c r="D22" s="76" t="s">
        <v>612</v>
      </c>
      <c r="E22" s="76" t="s">
        <v>563</v>
      </c>
      <c r="F22" s="131">
        <v>7.0162000000000004</v>
      </c>
      <c r="G22" s="76">
        <v>7.5236999999999998</v>
      </c>
      <c r="H22" s="72">
        <f t="shared" si="0"/>
        <v>0.5074999999999994</v>
      </c>
      <c r="I22" s="56"/>
      <c r="J22" s="81">
        <v>64.400000000000006</v>
      </c>
      <c r="K22" s="86"/>
    </row>
    <row r="23" spans="1:11" ht="16.5" thickBot="1" x14ac:dyDescent="0.3">
      <c r="A23" s="76" t="s">
        <v>65</v>
      </c>
      <c r="B23" s="59">
        <v>1</v>
      </c>
      <c r="C23" s="76"/>
      <c r="D23" s="76" t="s">
        <v>613</v>
      </c>
      <c r="E23" s="76" t="s">
        <v>563</v>
      </c>
      <c r="F23" s="131">
        <v>8.7063000000000006</v>
      </c>
      <c r="G23" s="76">
        <v>9.26</v>
      </c>
      <c r="H23" s="72">
        <f t="shared" si="0"/>
        <v>0.55369999999999919</v>
      </c>
      <c r="I23" s="56"/>
      <c r="J23" s="81">
        <v>65.7</v>
      </c>
      <c r="K23" s="86"/>
    </row>
    <row r="24" spans="1:11" ht="16.5" thickBot="1" x14ac:dyDescent="0.3">
      <c r="A24" s="76" t="s">
        <v>66</v>
      </c>
      <c r="B24" s="59">
        <v>1</v>
      </c>
      <c r="C24" s="76"/>
      <c r="D24" s="76" t="s">
        <v>614</v>
      </c>
      <c r="E24" s="76" t="s">
        <v>563</v>
      </c>
      <c r="F24" s="131">
        <v>4.4126000000000003</v>
      </c>
      <c r="G24" s="76">
        <v>4.6855000000000002</v>
      </c>
      <c r="H24" s="72">
        <f t="shared" si="0"/>
        <v>0.27289999999999992</v>
      </c>
      <c r="I24" s="56"/>
      <c r="J24" s="81">
        <v>40.6</v>
      </c>
      <c r="K24" s="86"/>
    </row>
    <row r="25" spans="1:11" ht="16.5" thickBot="1" x14ac:dyDescent="0.3">
      <c r="A25" s="76" t="s">
        <v>67</v>
      </c>
      <c r="B25" s="59">
        <v>1</v>
      </c>
      <c r="C25" s="76"/>
      <c r="D25" s="76" t="s">
        <v>615</v>
      </c>
      <c r="E25" s="76" t="s">
        <v>563</v>
      </c>
      <c r="F25" s="131">
        <v>4.4085000000000001</v>
      </c>
      <c r="G25" s="76">
        <v>4.7450999999999999</v>
      </c>
      <c r="H25" s="72">
        <f t="shared" si="0"/>
        <v>0.33659999999999979</v>
      </c>
      <c r="I25" s="56"/>
      <c r="J25" s="81">
        <v>41.1</v>
      </c>
      <c r="K25" s="86"/>
    </row>
    <row r="26" spans="1:11" ht="16.5" thickBot="1" x14ac:dyDescent="0.3">
      <c r="A26" s="76" t="s">
        <v>68</v>
      </c>
      <c r="B26" s="59">
        <v>1</v>
      </c>
      <c r="C26" s="76"/>
      <c r="D26" s="76" t="s">
        <v>616</v>
      </c>
      <c r="E26" s="121" t="s">
        <v>563</v>
      </c>
      <c r="F26" s="131">
        <v>6.3895999999999997</v>
      </c>
      <c r="G26" s="76">
        <v>6.7127999999999997</v>
      </c>
      <c r="H26" s="72">
        <f t="shared" si="0"/>
        <v>0.32319999999999993</v>
      </c>
      <c r="I26" s="56"/>
      <c r="J26" s="81">
        <v>64.5</v>
      </c>
      <c r="K26" s="86"/>
    </row>
    <row r="27" spans="1:11" ht="16.5" thickBot="1" x14ac:dyDescent="0.3">
      <c r="A27" s="76" t="s">
        <v>69</v>
      </c>
      <c r="B27" s="59">
        <v>1</v>
      </c>
      <c r="C27" s="76"/>
      <c r="D27" s="76" t="s">
        <v>617</v>
      </c>
      <c r="E27" s="76" t="s">
        <v>563</v>
      </c>
      <c r="F27" s="131">
        <v>8.4047999999999998</v>
      </c>
      <c r="G27" s="76">
        <v>8.9638000000000009</v>
      </c>
      <c r="H27" s="72">
        <f t="shared" si="0"/>
        <v>0.55900000000000105</v>
      </c>
      <c r="I27" s="56"/>
      <c r="J27" s="81">
        <v>65.8</v>
      </c>
      <c r="K27" s="86"/>
    </row>
    <row r="28" spans="1:11" ht="16.5" thickBot="1" x14ac:dyDescent="0.3">
      <c r="A28" s="76" t="s">
        <v>70</v>
      </c>
      <c r="B28" s="59">
        <v>1</v>
      </c>
      <c r="C28" s="76"/>
      <c r="D28" s="76" t="s">
        <v>618</v>
      </c>
      <c r="E28" s="76" t="s">
        <v>563</v>
      </c>
      <c r="F28" s="131">
        <v>4.2126999999999999</v>
      </c>
      <c r="G28" s="76">
        <v>4.3170999999999999</v>
      </c>
      <c r="H28" s="72">
        <f t="shared" si="0"/>
        <v>0.10440000000000005</v>
      </c>
      <c r="I28" s="56"/>
      <c r="J28" s="81">
        <v>40.9</v>
      </c>
      <c r="K28" s="86"/>
    </row>
    <row r="29" spans="1:11" ht="16.5" thickBot="1" x14ac:dyDescent="0.3">
      <c r="A29" s="76" t="s">
        <v>71</v>
      </c>
      <c r="B29" s="59">
        <v>1</v>
      </c>
      <c r="C29" s="76"/>
      <c r="D29" s="76" t="s">
        <v>619</v>
      </c>
      <c r="E29" s="76" t="s">
        <v>563</v>
      </c>
      <c r="F29" s="131">
        <v>4.5522</v>
      </c>
      <c r="G29" s="76">
        <v>4.8630000000000004</v>
      </c>
      <c r="H29" s="72">
        <f t="shared" si="0"/>
        <v>0.31080000000000041</v>
      </c>
      <c r="I29" s="56"/>
      <c r="J29" s="81">
        <v>41.1</v>
      </c>
      <c r="K29" s="86"/>
    </row>
    <row r="30" spans="1:11" ht="16.5" thickBot="1" x14ac:dyDescent="0.3">
      <c r="A30" s="76" t="s">
        <v>72</v>
      </c>
      <c r="B30" s="59">
        <v>1</v>
      </c>
      <c r="C30" s="76"/>
      <c r="D30" s="76" t="s">
        <v>620</v>
      </c>
      <c r="E30" s="76" t="s">
        <v>563</v>
      </c>
      <c r="F30" s="131">
        <v>7.2935999999999996</v>
      </c>
      <c r="G30" s="76">
        <v>7.7530000000000001</v>
      </c>
      <c r="H30" s="72">
        <f t="shared" si="0"/>
        <v>0.45940000000000047</v>
      </c>
      <c r="I30" s="56"/>
      <c r="J30" s="81">
        <v>64.400000000000006</v>
      </c>
      <c r="K30" s="86"/>
    </row>
    <row r="31" spans="1:11" ht="16.5" thickBot="1" x14ac:dyDescent="0.3">
      <c r="A31" s="76" t="s">
        <v>73</v>
      </c>
      <c r="B31" s="59">
        <v>1</v>
      </c>
      <c r="C31" s="76"/>
      <c r="D31" s="76" t="s">
        <v>621</v>
      </c>
      <c r="E31" s="76" t="s">
        <v>563</v>
      </c>
      <c r="F31" s="131">
        <v>8.6084999999999994</v>
      </c>
      <c r="G31" s="76">
        <v>9.0518000000000001</v>
      </c>
      <c r="H31" s="72">
        <f t="shared" si="0"/>
        <v>0.44330000000000069</v>
      </c>
      <c r="I31" s="56"/>
      <c r="J31" s="81">
        <v>65.099999999999994</v>
      </c>
      <c r="K31" s="86"/>
    </row>
    <row r="32" spans="1:11" ht="16.5" thickBot="1" x14ac:dyDescent="0.3">
      <c r="A32" s="76" t="s">
        <v>74</v>
      </c>
      <c r="B32" s="59">
        <v>1</v>
      </c>
      <c r="C32" s="76"/>
      <c r="D32" s="76" t="s">
        <v>622</v>
      </c>
      <c r="E32" s="76" t="s">
        <v>563</v>
      </c>
      <c r="F32" s="131">
        <v>5.2976999999999999</v>
      </c>
      <c r="G32" s="76">
        <v>5.6618000000000004</v>
      </c>
      <c r="H32" s="72">
        <f t="shared" si="0"/>
        <v>0.36410000000000053</v>
      </c>
      <c r="I32" s="56"/>
      <c r="J32" s="81">
        <v>40.700000000000003</v>
      </c>
      <c r="K32" s="86"/>
    </row>
    <row r="33" spans="1:13" ht="16.5" thickBot="1" x14ac:dyDescent="0.3">
      <c r="A33" s="76" t="s">
        <v>75</v>
      </c>
      <c r="B33" s="59">
        <v>1</v>
      </c>
      <c r="C33" s="76"/>
      <c r="D33" s="76" t="s">
        <v>623</v>
      </c>
      <c r="E33" s="76" t="s">
        <v>563</v>
      </c>
      <c r="F33" s="131">
        <v>4.6441999999999997</v>
      </c>
      <c r="G33" s="76">
        <v>4.6928000000000001</v>
      </c>
      <c r="H33" s="72">
        <f t="shared" si="0"/>
        <v>4.8600000000000421E-2</v>
      </c>
      <c r="I33" s="56"/>
      <c r="J33" s="81">
        <v>40.9</v>
      </c>
      <c r="K33" s="86"/>
    </row>
    <row r="34" spans="1:13" ht="16.5" thickBot="1" x14ac:dyDescent="0.3">
      <c r="A34" s="76" t="s">
        <v>76</v>
      </c>
      <c r="B34" s="59">
        <v>1</v>
      </c>
      <c r="C34" s="76"/>
      <c r="D34" s="76" t="s">
        <v>624</v>
      </c>
      <c r="E34" s="76" t="s">
        <v>563</v>
      </c>
      <c r="F34" s="131">
        <v>8.1046999999999993</v>
      </c>
      <c r="G34" s="76">
        <v>8.7304999999999993</v>
      </c>
      <c r="H34" s="72">
        <f t="shared" si="0"/>
        <v>0.62579999999999991</v>
      </c>
      <c r="I34" s="56"/>
      <c r="J34" s="81">
        <v>64.3</v>
      </c>
      <c r="K34" s="86"/>
    </row>
    <row r="35" spans="1:13" ht="16.5" thickBot="1" x14ac:dyDescent="0.3">
      <c r="A35" s="76" t="s">
        <v>77</v>
      </c>
      <c r="B35" s="59">
        <v>1</v>
      </c>
      <c r="C35" s="76"/>
      <c r="D35" s="76" t="s">
        <v>625</v>
      </c>
      <c r="E35" s="76" t="s">
        <v>563</v>
      </c>
      <c r="F35" s="131">
        <v>9.0367999999999995</v>
      </c>
      <c r="G35" s="76">
        <v>9.57</v>
      </c>
      <c r="H35" s="72">
        <f t="shared" si="0"/>
        <v>0.53320000000000078</v>
      </c>
      <c r="I35" s="56"/>
      <c r="J35" s="81">
        <v>65.2</v>
      </c>
      <c r="K35" s="86"/>
    </row>
    <row r="36" spans="1:13" ht="16.5" thickBot="1" x14ac:dyDescent="0.3">
      <c r="A36" s="76" t="s">
        <v>78</v>
      </c>
      <c r="B36" s="59">
        <v>1</v>
      </c>
      <c r="C36" s="76"/>
      <c r="D36" s="76" t="s">
        <v>626</v>
      </c>
      <c r="E36" s="76" t="s">
        <v>563</v>
      </c>
      <c r="F36" s="131">
        <v>5.6604000000000001</v>
      </c>
      <c r="G36" s="76">
        <v>6.0065</v>
      </c>
      <c r="H36" s="72">
        <f t="shared" si="0"/>
        <v>0.34609999999999985</v>
      </c>
      <c r="I36" s="56"/>
      <c r="J36" s="81">
        <v>40.6</v>
      </c>
      <c r="K36" s="86"/>
    </row>
    <row r="37" spans="1:13" ht="16.5" thickBot="1" x14ac:dyDescent="0.3">
      <c r="A37" s="76" t="s">
        <v>79</v>
      </c>
      <c r="B37" s="59">
        <v>1</v>
      </c>
      <c r="C37" s="76"/>
      <c r="D37" s="76" t="s">
        <v>627</v>
      </c>
      <c r="E37" s="76" t="s">
        <v>563</v>
      </c>
      <c r="F37" s="131">
        <v>4.4483899999999998</v>
      </c>
      <c r="G37" s="76">
        <v>4.8047000000000004</v>
      </c>
      <c r="H37" s="72">
        <f t="shared" si="0"/>
        <v>0.35631000000000057</v>
      </c>
      <c r="I37" s="56"/>
      <c r="J37" s="81">
        <v>40.9</v>
      </c>
      <c r="K37" s="86"/>
    </row>
    <row r="38" spans="1:13" ht="16.5" thickBot="1" x14ac:dyDescent="0.3">
      <c r="A38" s="135" t="s">
        <v>80</v>
      </c>
      <c r="B38" s="135">
        <v>1</v>
      </c>
      <c r="C38" s="135"/>
      <c r="D38" s="135"/>
      <c r="E38" s="135"/>
      <c r="F38" s="136">
        <v>3.3325</v>
      </c>
      <c r="G38" s="135">
        <v>3.3384999999999998</v>
      </c>
      <c r="H38" s="137">
        <f t="shared" si="0"/>
        <v>5.9999999999997833E-3</v>
      </c>
      <c r="I38" s="138"/>
      <c r="J38" s="139">
        <v>64.3</v>
      </c>
      <c r="K38" s="140"/>
      <c r="L38" s="141">
        <f>-K38</f>
        <v>0</v>
      </c>
      <c r="M38" s="100"/>
    </row>
    <row r="39" spans="1:13" ht="16.5" thickBot="1" x14ac:dyDescent="0.3">
      <c r="A39" s="76" t="s">
        <v>81</v>
      </c>
      <c r="B39" s="59">
        <v>1</v>
      </c>
      <c r="C39" s="76"/>
      <c r="D39" s="76" t="s">
        <v>628</v>
      </c>
      <c r="E39" s="76" t="s">
        <v>563</v>
      </c>
      <c r="F39" s="131">
        <v>9.4708000000000006</v>
      </c>
      <c r="G39" s="76">
        <v>10.1797</v>
      </c>
      <c r="H39" s="72">
        <f t="shared" si="0"/>
        <v>0.70889999999999986</v>
      </c>
      <c r="I39" s="56"/>
      <c r="J39" s="81">
        <v>65.5</v>
      </c>
      <c r="K39" s="86"/>
      <c r="L39" s="99">
        <f t="shared" ref="L39:L97" si="1">-K39</f>
        <v>0</v>
      </c>
    </row>
    <row r="40" spans="1:13" ht="16.5" thickBot="1" x14ac:dyDescent="0.3">
      <c r="A40" s="76" t="s">
        <v>82</v>
      </c>
      <c r="B40" s="59">
        <v>1</v>
      </c>
      <c r="C40" s="76"/>
      <c r="D40" s="76" t="s">
        <v>629</v>
      </c>
      <c r="E40" s="76" t="s">
        <v>563</v>
      </c>
      <c r="F40" s="131">
        <v>5.9753999999999996</v>
      </c>
      <c r="G40" s="76">
        <v>6.3129</v>
      </c>
      <c r="H40" s="72">
        <f t="shared" si="0"/>
        <v>0.33750000000000036</v>
      </c>
      <c r="I40" s="56"/>
      <c r="J40" s="81">
        <v>40.700000000000003</v>
      </c>
      <c r="K40" s="86"/>
      <c r="L40" s="99">
        <f t="shared" si="1"/>
        <v>0</v>
      </c>
    </row>
    <row r="41" spans="1:13" ht="16.5" thickBot="1" x14ac:dyDescent="0.3">
      <c r="A41" s="76" t="s">
        <v>83</v>
      </c>
      <c r="B41" s="59">
        <v>1</v>
      </c>
      <c r="C41" s="76"/>
      <c r="D41" s="76" t="s">
        <v>630</v>
      </c>
      <c r="E41" s="76" t="s">
        <v>563</v>
      </c>
      <c r="F41" s="114">
        <v>5.7000999999999999</v>
      </c>
      <c r="G41" s="59">
        <v>5.8878000000000004</v>
      </c>
      <c r="H41" s="72">
        <f t="shared" si="0"/>
        <v>0.18770000000000042</v>
      </c>
      <c r="I41" s="56"/>
      <c r="J41" s="81">
        <v>40.799999999999997</v>
      </c>
      <c r="K41" s="86"/>
      <c r="L41" s="99">
        <f t="shared" si="1"/>
        <v>0</v>
      </c>
    </row>
    <row r="42" spans="1:13" ht="16.5" thickBot="1" x14ac:dyDescent="0.3">
      <c r="A42" s="76" t="s">
        <v>84</v>
      </c>
      <c r="B42" s="59">
        <v>1</v>
      </c>
      <c r="C42" s="76"/>
      <c r="D42" s="76" t="s">
        <v>631</v>
      </c>
      <c r="E42" s="76" t="s">
        <v>563</v>
      </c>
      <c r="F42" s="131">
        <v>7.7535999999999996</v>
      </c>
      <c r="G42" s="76">
        <v>8.3826999999999998</v>
      </c>
      <c r="H42" s="72">
        <f t="shared" si="0"/>
        <v>0.62910000000000021</v>
      </c>
      <c r="I42" s="56"/>
      <c r="J42" s="81">
        <v>64.5</v>
      </c>
      <c r="K42" s="86"/>
      <c r="L42" s="99">
        <f t="shared" si="1"/>
        <v>0</v>
      </c>
    </row>
    <row r="43" spans="1:13" ht="16.5" thickBot="1" x14ac:dyDescent="0.3">
      <c r="A43" s="76" t="s">
        <v>85</v>
      </c>
      <c r="B43" s="59">
        <v>2</v>
      </c>
      <c r="C43" s="76"/>
      <c r="D43" s="76" t="s">
        <v>631</v>
      </c>
      <c r="E43" s="76" t="s">
        <v>563</v>
      </c>
      <c r="F43" s="131">
        <v>9.8856000000000002</v>
      </c>
      <c r="G43" s="76">
        <v>10.4582</v>
      </c>
      <c r="H43" s="72">
        <f t="shared" si="0"/>
        <v>0.57259999999999955</v>
      </c>
      <c r="I43" s="56"/>
      <c r="J43" s="81">
        <v>60.9</v>
      </c>
      <c r="K43" s="86"/>
      <c r="L43" s="99">
        <f t="shared" si="1"/>
        <v>0</v>
      </c>
    </row>
    <row r="44" spans="1:13" ht="16.5" thickBot="1" x14ac:dyDescent="0.3">
      <c r="A44" s="76" t="s">
        <v>86</v>
      </c>
      <c r="B44" s="59">
        <v>2</v>
      </c>
      <c r="C44" s="76"/>
      <c r="D44" s="76" t="s">
        <v>632</v>
      </c>
      <c r="E44" s="76" t="s">
        <v>563</v>
      </c>
      <c r="F44" s="131">
        <v>12.0791</v>
      </c>
      <c r="G44" s="76">
        <v>12.7614</v>
      </c>
      <c r="H44" s="72">
        <f t="shared" si="0"/>
        <v>0.68229999999999968</v>
      </c>
      <c r="I44" s="56"/>
      <c r="J44" s="81">
        <v>63.1</v>
      </c>
      <c r="K44" s="86"/>
      <c r="L44" s="99">
        <f t="shared" si="1"/>
        <v>0</v>
      </c>
    </row>
    <row r="45" spans="1:13" ht="16.5" thickBot="1" x14ac:dyDescent="0.3">
      <c r="A45" s="76" t="s">
        <v>87</v>
      </c>
      <c r="B45" s="59">
        <v>2</v>
      </c>
      <c r="C45" s="76"/>
      <c r="D45" s="76" t="s">
        <v>633</v>
      </c>
      <c r="E45" s="76" t="s">
        <v>563</v>
      </c>
      <c r="F45" s="131">
        <v>6.3071000000000002</v>
      </c>
      <c r="G45" s="76">
        <v>6.8009000000000004</v>
      </c>
      <c r="H45" s="72">
        <f t="shared" si="0"/>
        <v>0.49380000000000024</v>
      </c>
      <c r="I45" s="56"/>
      <c r="J45" s="81">
        <v>49.1</v>
      </c>
      <c r="K45" s="86"/>
      <c r="L45" s="99">
        <f t="shared" si="1"/>
        <v>0</v>
      </c>
    </row>
    <row r="46" spans="1:13" ht="16.5" thickBot="1" x14ac:dyDescent="0.3">
      <c r="A46" s="76" t="s">
        <v>88</v>
      </c>
      <c r="B46" s="59">
        <v>2</v>
      </c>
      <c r="C46" s="76"/>
      <c r="D46" s="76" t="s">
        <v>634</v>
      </c>
      <c r="E46" s="76" t="s">
        <v>563</v>
      </c>
      <c r="F46" s="131">
        <v>6.5026999999999999</v>
      </c>
      <c r="G46" s="76">
        <v>6.9176000000000002</v>
      </c>
      <c r="H46" s="72">
        <f t="shared" si="0"/>
        <v>0.41490000000000027</v>
      </c>
      <c r="I46" s="56"/>
      <c r="J46" s="81">
        <v>46.9</v>
      </c>
      <c r="K46" s="86"/>
      <c r="L46" s="99">
        <f t="shared" si="1"/>
        <v>0</v>
      </c>
    </row>
    <row r="47" spans="1:13" ht="15.95" customHeight="1" thickBot="1" x14ac:dyDescent="0.3">
      <c r="A47" s="76" t="s">
        <v>89</v>
      </c>
      <c r="B47" s="59">
        <v>2</v>
      </c>
      <c r="C47" s="76"/>
      <c r="D47" s="76" t="s">
        <v>635</v>
      </c>
      <c r="E47" s="76" t="s">
        <v>563</v>
      </c>
      <c r="F47" s="131">
        <v>11.022399999999999</v>
      </c>
      <c r="G47" s="76">
        <v>11.611499999999999</v>
      </c>
      <c r="H47" s="72">
        <f t="shared" si="0"/>
        <v>0.58910000000000018</v>
      </c>
      <c r="I47" s="56"/>
      <c r="J47" s="43">
        <v>62</v>
      </c>
      <c r="K47" s="86"/>
      <c r="L47" s="99">
        <f t="shared" si="1"/>
        <v>0</v>
      </c>
    </row>
    <row r="48" spans="1:13" ht="15.95" customHeight="1" thickBot="1" x14ac:dyDescent="0.3">
      <c r="A48" s="76" t="s">
        <v>90</v>
      </c>
      <c r="B48" s="59">
        <v>2</v>
      </c>
      <c r="C48" s="76"/>
      <c r="D48" s="76" t="s">
        <v>636</v>
      </c>
      <c r="E48" s="76" t="s">
        <v>563</v>
      </c>
      <c r="F48" s="131">
        <v>9.9733000000000001</v>
      </c>
      <c r="G48" s="76">
        <v>10.486800000000001</v>
      </c>
      <c r="H48" s="72">
        <f t="shared" si="0"/>
        <v>0.51350000000000051</v>
      </c>
      <c r="I48" s="56"/>
      <c r="J48" s="81">
        <v>57.8</v>
      </c>
      <c r="K48" s="86"/>
      <c r="L48" s="99">
        <f t="shared" si="1"/>
        <v>0</v>
      </c>
    </row>
    <row r="49" spans="1:12" ht="15.95" customHeight="1" thickBot="1" x14ac:dyDescent="0.3">
      <c r="A49" s="76" t="s">
        <v>91</v>
      </c>
      <c r="B49" s="59">
        <v>2</v>
      </c>
      <c r="C49" s="76"/>
      <c r="D49" s="76" t="s">
        <v>637</v>
      </c>
      <c r="E49" s="76" t="s">
        <v>563</v>
      </c>
      <c r="F49" s="131">
        <v>5.5952999999999999</v>
      </c>
      <c r="G49" s="76">
        <v>5.9482999999999997</v>
      </c>
      <c r="H49" s="72">
        <f t="shared" si="0"/>
        <v>0.35299999999999976</v>
      </c>
      <c r="I49" s="56"/>
      <c r="J49" s="43">
        <v>40</v>
      </c>
      <c r="K49" s="86"/>
      <c r="L49" s="99">
        <f t="shared" si="1"/>
        <v>0</v>
      </c>
    </row>
    <row r="50" spans="1:12" ht="15.95" customHeight="1" thickBot="1" x14ac:dyDescent="0.3">
      <c r="A50" s="76" t="s">
        <v>92</v>
      </c>
      <c r="B50" s="59">
        <v>2</v>
      </c>
      <c r="C50" s="76"/>
      <c r="D50" s="76" t="s">
        <v>638</v>
      </c>
      <c r="E50" s="76" t="s">
        <v>563</v>
      </c>
      <c r="F50" s="131">
        <v>9.3842999999999996</v>
      </c>
      <c r="G50" s="76">
        <v>9.9108999999999998</v>
      </c>
      <c r="H50" s="72">
        <f t="shared" si="0"/>
        <v>0.52660000000000018</v>
      </c>
      <c r="I50" s="56"/>
      <c r="J50" s="81">
        <v>62.7</v>
      </c>
      <c r="K50" s="86"/>
      <c r="L50" s="99">
        <f t="shared" si="1"/>
        <v>0</v>
      </c>
    </row>
    <row r="51" spans="1:12" ht="15.95" customHeight="1" thickBot="1" x14ac:dyDescent="0.3">
      <c r="A51" s="76" t="s">
        <v>93</v>
      </c>
      <c r="B51" s="59">
        <v>2</v>
      </c>
      <c r="C51" s="76"/>
      <c r="D51" s="76" t="s">
        <v>639</v>
      </c>
      <c r="E51" s="76" t="s">
        <v>563</v>
      </c>
      <c r="F51" s="131">
        <v>4.1189</v>
      </c>
      <c r="G51" s="101">
        <v>4.5052000000000003</v>
      </c>
      <c r="H51" s="72">
        <f t="shared" si="0"/>
        <v>0.38630000000000031</v>
      </c>
      <c r="I51" s="56"/>
      <c r="J51" s="81">
        <v>48.6</v>
      </c>
      <c r="K51" s="86"/>
      <c r="L51" s="99">
        <f t="shared" si="1"/>
        <v>0</v>
      </c>
    </row>
    <row r="52" spans="1:12" ht="15.95" customHeight="1" thickBot="1" x14ac:dyDescent="0.3">
      <c r="A52" s="76" t="s">
        <v>94</v>
      </c>
      <c r="B52" s="59">
        <v>2</v>
      </c>
      <c r="C52" s="76"/>
      <c r="D52" s="76" t="s">
        <v>640</v>
      </c>
      <c r="E52" s="76" t="s">
        <v>563</v>
      </c>
      <c r="F52" s="131">
        <v>3.6484000000000001</v>
      </c>
      <c r="G52" s="101">
        <v>3.9176000000000002</v>
      </c>
      <c r="H52" s="72">
        <f t="shared" si="0"/>
        <v>0.26920000000000011</v>
      </c>
      <c r="I52" s="56"/>
      <c r="J52" s="81">
        <v>46.8</v>
      </c>
      <c r="K52" s="86"/>
      <c r="L52" s="99">
        <f t="shared" si="1"/>
        <v>0</v>
      </c>
    </row>
    <row r="53" spans="1:12" ht="15.95" customHeight="1" thickBot="1" x14ac:dyDescent="0.3">
      <c r="A53" s="76" t="s">
        <v>95</v>
      </c>
      <c r="B53" s="59">
        <v>2</v>
      </c>
      <c r="C53" s="76"/>
      <c r="D53" s="76" t="s">
        <v>641</v>
      </c>
      <c r="E53" s="76" t="s">
        <v>563</v>
      </c>
      <c r="F53" s="131">
        <v>6.4043999999999999</v>
      </c>
      <c r="G53" s="76">
        <v>6.8155999999999999</v>
      </c>
      <c r="H53" s="72">
        <f t="shared" si="0"/>
        <v>0.41120000000000001</v>
      </c>
      <c r="I53" s="56"/>
      <c r="J53" s="81">
        <v>61.9</v>
      </c>
      <c r="K53" s="86"/>
      <c r="L53" s="99">
        <f t="shared" si="1"/>
        <v>0</v>
      </c>
    </row>
    <row r="54" spans="1:12" ht="15.95" customHeight="1" thickBot="1" x14ac:dyDescent="0.3">
      <c r="A54" s="76" t="s">
        <v>96</v>
      </c>
      <c r="B54" s="59">
        <v>2</v>
      </c>
      <c r="C54" s="76"/>
      <c r="D54" s="76" t="s">
        <v>642</v>
      </c>
      <c r="E54" s="76" t="s">
        <v>563</v>
      </c>
      <c r="F54" s="131">
        <v>4.8818999999999999</v>
      </c>
      <c r="G54" s="76">
        <v>5.2533000000000003</v>
      </c>
      <c r="H54" s="72">
        <f t="shared" si="0"/>
        <v>0.3714000000000004</v>
      </c>
      <c r="I54" s="56"/>
      <c r="J54" s="81">
        <v>57.6</v>
      </c>
      <c r="K54" s="86"/>
      <c r="L54" s="99">
        <f t="shared" si="1"/>
        <v>0</v>
      </c>
    </row>
    <row r="55" spans="1:12" ht="15.95" customHeight="1" thickBot="1" x14ac:dyDescent="0.3">
      <c r="A55" s="59" t="s">
        <v>97</v>
      </c>
      <c r="B55" s="59">
        <v>2</v>
      </c>
      <c r="C55" s="59"/>
      <c r="D55" s="59" t="s">
        <v>643</v>
      </c>
      <c r="E55" s="59" t="s">
        <v>563</v>
      </c>
      <c r="F55" s="56">
        <v>3.3155000000000001</v>
      </c>
      <c r="G55" s="72">
        <v>3.3155000000000001</v>
      </c>
      <c r="H55" s="72">
        <f t="shared" si="0"/>
        <v>0</v>
      </c>
      <c r="I55" s="56">
        <f>0.008056*J55</f>
        <v>0.32224000000000003</v>
      </c>
      <c r="J55" s="43">
        <v>40</v>
      </c>
      <c r="K55" s="86"/>
      <c r="L55" s="99">
        <f t="shared" si="1"/>
        <v>0</v>
      </c>
    </row>
    <row r="56" spans="1:12" ht="15.95" customHeight="1" thickBot="1" x14ac:dyDescent="0.3">
      <c r="A56" s="76" t="s">
        <v>98</v>
      </c>
      <c r="B56" s="59">
        <v>2</v>
      </c>
      <c r="C56" s="76"/>
      <c r="D56" s="76" t="s">
        <v>644</v>
      </c>
      <c r="E56" s="76" t="s">
        <v>563</v>
      </c>
      <c r="F56" s="131">
        <v>8.2002000000000006</v>
      </c>
      <c r="G56" s="76">
        <v>8.2006999999999994</v>
      </c>
      <c r="H56" s="72">
        <f t="shared" si="0"/>
        <v>4.9999999999883471E-4</v>
      </c>
      <c r="I56" s="56"/>
      <c r="J56" s="81">
        <v>62.8</v>
      </c>
      <c r="K56" s="86"/>
      <c r="L56" s="99">
        <f t="shared" si="1"/>
        <v>0</v>
      </c>
    </row>
    <row r="57" spans="1:12" ht="15.95" customHeight="1" thickBot="1" x14ac:dyDescent="0.3">
      <c r="A57" s="76" t="s">
        <v>99</v>
      </c>
      <c r="B57" s="59">
        <v>2</v>
      </c>
      <c r="C57" s="76"/>
      <c r="D57" s="76" t="s">
        <v>645</v>
      </c>
      <c r="E57" s="76" t="s">
        <v>563</v>
      </c>
      <c r="F57" s="131">
        <v>3.9893000000000001</v>
      </c>
      <c r="G57" s="76">
        <v>4.202</v>
      </c>
      <c r="H57" s="72">
        <f t="shared" si="0"/>
        <v>0.21269999999999989</v>
      </c>
      <c r="I57" s="56"/>
      <c r="J57" s="81">
        <v>48.6</v>
      </c>
      <c r="K57" s="86"/>
      <c r="L57" s="99">
        <f t="shared" si="1"/>
        <v>0</v>
      </c>
    </row>
    <row r="58" spans="1:12" ht="15.95" customHeight="1" thickBot="1" x14ac:dyDescent="0.3">
      <c r="A58" s="76" t="s">
        <v>100</v>
      </c>
      <c r="B58" s="59">
        <v>2</v>
      </c>
      <c r="C58" s="76"/>
      <c r="D58" s="76" t="s">
        <v>646</v>
      </c>
      <c r="E58" s="76" t="s">
        <v>563</v>
      </c>
      <c r="F58" s="131">
        <v>3.6798000000000002</v>
      </c>
      <c r="G58" s="76">
        <v>3.9373</v>
      </c>
      <c r="H58" s="72">
        <f t="shared" si="0"/>
        <v>0.25749999999999984</v>
      </c>
      <c r="I58" s="56"/>
      <c r="J58" s="81">
        <v>46.7</v>
      </c>
      <c r="K58" s="86"/>
      <c r="L58" s="99">
        <f t="shared" si="1"/>
        <v>0</v>
      </c>
    </row>
    <row r="59" spans="1:12" ht="15.95" customHeight="1" thickBot="1" x14ac:dyDescent="0.3">
      <c r="A59" s="76" t="s">
        <v>101</v>
      </c>
      <c r="B59" s="59">
        <v>2</v>
      </c>
      <c r="C59" s="76"/>
      <c r="D59" s="76" t="s">
        <v>647</v>
      </c>
      <c r="E59" s="76" t="s">
        <v>563</v>
      </c>
      <c r="F59" s="131">
        <v>6.7079000000000004</v>
      </c>
      <c r="G59" s="76">
        <v>7.3089000000000004</v>
      </c>
      <c r="H59" s="72">
        <f t="shared" si="0"/>
        <v>0.60099999999999998</v>
      </c>
      <c r="I59" s="56"/>
      <c r="J59" s="81">
        <v>61.8</v>
      </c>
      <c r="K59" s="86"/>
      <c r="L59" s="99">
        <f t="shared" si="1"/>
        <v>0</v>
      </c>
    </row>
    <row r="60" spans="1:12" ht="15.95" customHeight="1" thickBot="1" x14ac:dyDescent="0.3">
      <c r="A60" s="76" t="s">
        <v>102</v>
      </c>
      <c r="B60" s="59">
        <v>2</v>
      </c>
      <c r="C60" s="76"/>
      <c r="D60" s="76" t="s">
        <v>648</v>
      </c>
      <c r="E60" s="76" t="s">
        <v>563</v>
      </c>
      <c r="F60" s="131">
        <v>6.0537000000000001</v>
      </c>
      <c r="G60" s="76">
        <v>6.0892999999999997</v>
      </c>
      <c r="H60" s="72">
        <f t="shared" si="0"/>
        <v>3.5599999999999632E-2</v>
      </c>
      <c r="I60" s="56"/>
      <c r="J60" s="81">
        <v>57.9</v>
      </c>
      <c r="K60" s="86"/>
      <c r="L60" s="99">
        <f t="shared" si="1"/>
        <v>0</v>
      </c>
    </row>
    <row r="61" spans="1:12" ht="15.95" customHeight="1" thickBot="1" x14ac:dyDescent="0.3">
      <c r="A61" s="76" t="s">
        <v>103</v>
      </c>
      <c r="B61" s="59">
        <v>2</v>
      </c>
      <c r="C61" s="76"/>
      <c r="D61" s="76" t="s">
        <v>649</v>
      </c>
      <c r="E61" s="76" t="s">
        <v>563</v>
      </c>
      <c r="F61" s="131">
        <v>4.7403000000000004</v>
      </c>
      <c r="G61" s="76">
        <v>5.1191000000000004</v>
      </c>
      <c r="H61" s="72">
        <f t="shared" si="0"/>
        <v>0.37880000000000003</v>
      </c>
      <c r="I61" s="56"/>
      <c r="J61" s="81">
        <v>39.9</v>
      </c>
      <c r="K61" s="86"/>
      <c r="L61" s="99">
        <f t="shared" si="1"/>
        <v>0</v>
      </c>
    </row>
    <row r="62" spans="1:12" ht="16.5" thickBot="1" x14ac:dyDescent="0.3">
      <c r="A62" s="76" t="s">
        <v>104</v>
      </c>
      <c r="B62" s="59">
        <v>2</v>
      </c>
      <c r="C62" s="76"/>
      <c r="D62" s="76" t="s">
        <v>650</v>
      </c>
      <c r="E62" s="76" t="s">
        <v>563</v>
      </c>
      <c r="F62" s="131">
        <v>7.9187000000000003</v>
      </c>
      <c r="G62" s="76">
        <v>8.4344000000000001</v>
      </c>
      <c r="H62" s="72">
        <f t="shared" si="0"/>
        <v>0.51569999999999983</v>
      </c>
      <c r="I62" s="56"/>
      <c r="J62" s="81">
        <v>63.1</v>
      </c>
      <c r="K62" s="86"/>
      <c r="L62" s="99">
        <f t="shared" si="1"/>
        <v>0</v>
      </c>
    </row>
    <row r="63" spans="1:12" ht="16.5" thickBot="1" x14ac:dyDescent="0.3">
      <c r="A63" s="76" t="s">
        <v>105</v>
      </c>
      <c r="B63" s="59">
        <v>2</v>
      </c>
      <c r="C63" s="76"/>
      <c r="D63" s="76" t="s">
        <v>651</v>
      </c>
      <c r="E63" s="76" t="s">
        <v>563</v>
      </c>
      <c r="F63" s="131">
        <v>4.2916999999999996</v>
      </c>
      <c r="G63" s="76">
        <v>4.4926000000000004</v>
      </c>
      <c r="H63" s="72">
        <f t="shared" si="0"/>
        <v>0.20090000000000074</v>
      </c>
      <c r="I63" s="56"/>
      <c r="J63" s="81">
        <v>48.8</v>
      </c>
      <c r="K63" s="86"/>
      <c r="L63" s="99">
        <f t="shared" si="1"/>
        <v>0</v>
      </c>
    </row>
    <row r="64" spans="1:12" ht="16.5" thickBot="1" x14ac:dyDescent="0.3">
      <c r="A64" s="76" t="s">
        <v>106</v>
      </c>
      <c r="B64" s="59">
        <v>2</v>
      </c>
      <c r="C64" s="76"/>
      <c r="D64" s="76" t="s">
        <v>652</v>
      </c>
      <c r="E64" s="76" t="s">
        <v>563</v>
      </c>
      <c r="F64" s="131">
        <v>4.0354000000000001</v>
      </c>
      <c r="G64" s="76">
        <v>4.5812999999999997</v>
      </c>
      <c r="H64" s="72">
        <f t="shared" si="0"/>
        <v>0.54589999999999961</v>
      </c>
      <c r="I64" s="56"/>
      <c r="J64" s="81">
        <v>46.9</v>
      </c>
      <c r="K64" s="86"/>
      <c r="L64" s="99">
        <f t="shared" si="1"/>
        <v>0</v>
      </c>
    </row>
    <row r="65" spans="1:13" ht="24" customHeight="1" thickBot="1" x14ac:dyDescent="0.3">
      <c r="A65" s="76" t="s">
        <v>107</v>
      </c>
      <c r="B65" s="59">
        <v>2</v>
      </c>
      <c r="C65" s="76"/>
      <c r="D65" s="76" t="s">
        <v>653</v>
      </c>
      <c r="E65" s="76" t="s">
        <v>563</v>
      </c>
      <c r="F65" s="131">
        <v>4.4593999999999996</v>
      </c>
      <c r="G65" s="76">
        <v>4.9493999999999998</v>
      </c>
      <c r="H65" s="72">
        <f t="shared" si="0"/>
        <v>0.49000000000000021</v>
      </c>
      <c r="I65" s="56"/>
      <c r="J65" s="81">
        <v>61.8</v>
      </c>
      <c r="K65" s="86"/>
      <c r="L65" s="99">
        <f t="shared" si="1"/>
        <v>0</v>
      </c>
    </row>
    <row r="66" spans="1:13" ht="29.25" customHeight="1" thickBot="1" x14ac:dyDescent="0.3">
      <c r="A66" s="76" t="s">
        <v>108</v>
      </c>
      <c r="B66" s="59">
        <v>2</v>
      </c>
      <c r="C66" s="76"/>
      <c r="D66" s="76" t="s">
        <v>654</v>
      </c>
      <c r="E66" s="76" t="s">
        <v>563</v>
      </c>
      <c r="F66" s="131">
        <v>6.3506999999999998</v>
      </c>
      <c r="G66" s="76">
        <v>6.7769000000000004</v>
      </c>
      <c r="H66" s="72">
        <f t="shared" si="0"/>
        <v>0.42620000000000058</v>
      </c>
      <c r="I66" s="56"/>
      <c r="J66" s="81">
        <v>57.9</v>
      </c>
      <c r="K66" s="86"/>
      <c r="L66" s="99">
        <f t="shared" si="1"/>
        <v>0</v>
      </c>
    </row>
    <row r="67" spans="1:13" ht="16.5" thickBot="1" x14ac:dyDescent="0.3">
      <c r="A67" s="76" t="s">
        <v>109</v>
      </c>
      <c r="B67" s="59">
        <v>2</v>
      </c>
      <c r="C67" s="76"/>
      <c r="D67" s="76" t="s">
        <v>655</v>
      </c>
      <c r="E67" s="76" t="s">
        <v>563</v>
      </c>
      <c r="F67" s="131">
        <v>4.2107000000000001</v>
      </c>
      <c r="G67" s="76">
        <v>4.5011000000000001</v>
      </c>
      <c r="H67" s="72">
        <f t="shared" si="0"/>
        <v>0.29039999999999999</v>
      </c>
      <c r="I67" s="56"/>
      <c r="J67" s="81">
        <v>39.9</v>
      </c>
      <c r="K67" s="86"/>
      <c r="L67" s="99">
        <f t="shared" si="1"/>
        <v>0</v>
      </c>
    </row>
    <row r="68" spans="1:13" ht="16.5" thickBot="1" x14ac:dyDescent="0.3">
      <c r="A68" s="76" t="s">
        <v>110</v>
      </c>
      <c r="B68" s="59">
        <v>2</v>
      </c>
      <c r="C68" s="76"/>
      <c r="D68" s="76" t="s">
        <v>656</v>
      </c>
      <c r="E68" s="76" t="s">
        <v>563</v>
      </c>
      <c r="F68" s="131">
        <v>8.0493000000000006</v>
      </c>
      <c r="G68" s="76">
        <v>8.6218000000000004</v>
      </c>
      <c r="H68" s="72">
        <f t="shared" si="0"/>
        <v>0.57249999999999979</v>
      </c>
      <c r="I68" s="56"/>
      <c r="J68" s="43">
        <v>63</v>
      </c>
      <c r="K68" s="86"/>
      <c r="L68" s="99">
        <f t="shared" si="1"/>
        <v>0</v>
      </c>
    </row>
    <row r="69" spans="1:13" ht="16.5" thickBot="1" x14ac:dyDescent="0.3">
      <c r="A69" s="76" t="s">
        <v>111</v>
      </c>
      <c r="B69" s="59">
        <v>2</v>
      </c>
      <c r="C69" s="76"/>
      <c r="D69" s="76" t="s">
        <v>657</v>
      </c>
      <c r="E69" s="76" t="s">
        <v>563</v>
      </c>
      <c r="F69" s="131">
        <v>5.9798</v>
      </c>
      <c r="G69" s="76">
        <v>6.4302000000000001</v>
      </c>
      <c r="H69" s="72">
        <f t="shared" si="0"/>
        <v>0.45040000000000013</v>
      </c>
      <c r="I69" s="56"/>
      <c r="J69" s="81">
        <v>48.8</v>
      </c>
      <c r="K69" s="86"/>
      <c r="L69" s="99">
        <f t="shared" si="1"/>
        <v>0</v>
      </c>
    </row>
    <row r="70" spans="1:13" ht="16.5" thickBot="1" x14ac:dyDescent="0.3">
      <c r="A70" s="76" t="s">
        <v>112</v>
      </c>
      <c r="B70" s="59">
        <v>2</v>
      </c>
      <c r="C70" s="76"/>
      <c r="D70" s="76" t="s">
        <v>658</v>
      </c>
      <c r="E70" s="76" t="s">
        <v>563</v>
      </c>
      <c r="F70" s="131">
        <v>4.9116999999999997</v>
      </c>
      <c r="G70" s="76">
        <v>5.1188000000000002</v>
      </c>
      <c r="H70" s="72">
        <f t="shared" si="0"/>
        <v>0.20710000000000051</v>
      </c>
      <c r="I70" s="56"/>
      <c r="J70" s="81">
        <v>46.8</v>
      </c>
      <c r="K70" s="86"/>
      <c r="L70" s="99">
        <f t="shared" si="1"/>
        <v>0</v>
      </c>
    </row>
    <row r="71" spans="1:13" ht="16.5" thickBot="1" x14ac:dyDescent="0.3">
      <c r="A71" s="76" t="s">
        <v>113</v>
      </c>
      <c r="B71" s="59">
        <v>2</v>
      </c>
      <c r="C71" s="76"/>
      <c r="D71" s="76" t="s">
        <v>659</v>
      </c>
      <c r="E71" s="76" t="s">
        <v>563</v>
      </c>
      <c r="F71" s="131">
        <v>5.8422000000000001</v>
      </c>
      <c r="G71" s="76">
        <v>6.4302000000000001</v>
      </c>
      <c r="H71" s="72">
        <f t="shared" si="0"/>
        <v>0.58800000000000008</v>
      </c>
      <c r="I71" s="56"/>
      <c r="J71" s="81">
        <v>61.9</v>
      </c>
      <c r="K71" s="86"/>
      <c r="L71" s="99">
        <f t="shared" si="1"/>
        <v>0</v>
      </c>
    </row>
    <row r="72" spans="1:13" ht="16.5" thickBot="1" x14ac:dyDescent="0.3">
      <c r="A72" s="76" t="s">
        <v>114</v>
      </c>
      <c r="B72" s="59">
        <v>2</v>
      </c>
      <c r="C72" s="76"/>
      <c r="D72" s="76" t="s">
        <v>660</v>
      </c>
      <c r="E72" s="76" t="s">
        <v>563</v>
      </c>
      <c r="F72" s="131">
        <v>6.7276999999999996</v>
      </c>
      <c r="G72" s="133">
        <v>7.3689</v>
      </c>
      <c r="H72" s="72">
        <f t="shared" ref="H72:H74" si="2">G72-F72</f>
        <v>0.64120000000000044</v>
      </c>
      <c r="I72" s="56"/>
      <c r="J72" s="81">
        <v>57.8</v>
      </c>
      <c r="K72" s="86"/>
      <c r="L72" s="99">
        <f t="shared" si="1"/>
        <v>0</v>
      </c>
    </row>
    <row r="73" spans="1:13" ht="16.5" thickBot="1" x14ac:dyDescent="0.3">
      <c r="A73" s="76" t="s">
        <v>115</v>
      </c>
      <c r="B73" s="59">
        <v>2</v>
      </c>
      <c r="C73" s="76"/>
      <c r="D73" s="76" t="s">
        <v>661</v>
      </c>
      <c r="E73" s="76" t="s">
        <v>563</v>
      </c>
      <c r="F73" s="131">
        <v>4.5532000000000004</v>
      </c>
      <c r="G73" s="76">
        <v>4.8578000000000001</v>
      </c>
      <c r="H73" s="72">
        <f t="shared" si="2"/>
        <v>0.30459999999999976</v>
      </c>
      <c r="I73" s="56"/>
      <c r="J73" s="81"/>
      <c r="K73" s="86"/>
      <c r="L73" s="99">
        <f t="shared" si="1"/>
        <v>0</v>
      </c>
    </row>
    <row r="74" spans="1:13" ht="16.5" thickBot="1" x14ac:dyDescent="0.3">
      <c r="A74" s="76" t="s">
        <v>116</v>
      </c>
      <c r="B74" s="59">
        <v>2</v>
      </c>
      <c r="C74" s="76"/>
      <c r="D74" s="76" t="s">
        <v>662</v>
      </c>
      <c r="E74" s="76" t="s">
        <v>563</v>
      </c>
      <c r="F74" s="131">
        <v>9.3691999999999993</v>
      </c>
      <c r="G74" s="76">
        <v>9.8893000000000004</v>
      </c>
      <c r="H74" s="72">
        <f t="shared" si="2"/>
        <v>0.52010000000000112</v>
      </c>
      <c r="I74" s="56"/>
      <c r="J74" s="81">
        <v>63.1</v>
      </c>
      <c r="K74" s="86"/>
      <c r="L74" s="99">
        <f t="shared" si="1"/>
        <v>0</v>
      </c>
    </row>
    <row r="75" spans="1:13" ht="16.5" thickBot="1" x14ac:dyDescent="0.3">
      <c r="A75" s="76" t="s">
        <v>117</v>
      </c>
      <c r="B75" s="59">
        <v>2</v>
      </c>
      <c r="C75" s="76"/>
      <c r="D75" s="76" t="s">
        <v>663</v>
      </c>
      <c r="E75" s="76" t="s">
        <v>563</v>
      </c>
      <c r="F75" s="131">
        <v>5.8863000000000003</v>
      </c>
      <c r="G75" s="76">
        <v>6.3026</v>
      </c>
      <c r="H75" s="72">
        <f t="shared" ref="H75:H124" si="3">G75-F75</f>
        <v>0.41629999999999967</v>
      </c>
      <c r="I75" s="56"/>
      <c r="J75" s="81">
        <v>48.7</v>
      </c>
      <c r="K75" s="86"/>
      <c r="L75" s="99">
        <f t="shared" si="1"/>
        <v>0</v>
      </c>
    </row>
    <row r="76" spans="1:13" ht="16.5" thickBot="1" x14ac:dyDescent="0.3">
      <c r="A76" s="76" t="s">
        <v>118</v>
      </c>
      <c r="B76" s="59">
        <v>2</v>
      </c>
      <c r="C76" s="76"/>
      <c r="D76" s="76" t="s">
        <v>664</v>
      </c>
      <c r="E76" s="76" t="s">
        <v>563</v>
      </c>
      <c r="F76" s="131">
        <v>5.7767999999999997</v>
      </c>
      <c r="G76" s="76">
        <v>6.1866000000000003</v>
      </c>
      <c r="H76" s="72">
        <f t="shared" si="3"/>
        <v>0.40980000000000061</v>
      </c>
      <c r="I76" s="56"/>
      <c r="J76" s="81">
        <v>46.7</v>
      </c>
      <c r="K76" s="86"/>
      <c r="L76" s="99">
        <f t="shared" si="1"/>
        <v>0</v>
      </c>
    </row>
    <row r="77" spans="1:13" ht="16.5" thickBot="1" x14ac:dyDescent="0.3">
      <c r="A77" s="76" t="s">
        <v>119</v>
      </c>
      <c r="B77" s="59">
        <v>2</v>
      </c>
      <c r="C77" s="76"/>
      <c r="D77" s="76" t="s">
        <v>665</v>
      </c>
      <c r="E77" s="76" t="s">
        <v>563</v>
      </c>
      <c r="F77" s="131">
        <v>7.9306999999999999</v>
      </c>
      <c r="G77" s="76">
        <v>8.6364000000000001</v>
      </c>
      <c r="H77" s="72">
        <f t="shared" si="3"/>
        <v>0.70570000000000022</v>
      </c>
      <c r="I77" s="56"/>
      <c r="J77" s="81">
        <v>61.9</v>
      </c>
      <c r="K77" s="86"/>
      <c r="L77" s="99">
        <f t="shared" si="1"/>
        <v>0</v>
      </c>
    </row>
    <row r="78" spans="1:13" ht="33.75" customHeight="1" thickBot="1" x14ac:dyDescent="0.3">
      <c r="A78" s="76" t="s">
        <v>120</v>
      </c>
      <c r="B78" s="59">
        <v>2</v>
      </c>
      <c r="C78" s="76"/>
      <c r="D78" s="76" t="s">
        <v>666</v>
      </c>
      <c r="E78" s="76" t="s">
        <v>563</v>
      </c>
      <c r="F78" s="114">
        <v>3.9748000000000001</v>
      </c>
      <c r="G78" s="59">
        <v>4.1573000000000002</v>
      </c>
      <c r="H78" s="72">
        <f t="shared" si="3"/>
        <v>0.18250000000000011</v>
      </c>
      <c r="I78" s="56"/>
      <c r="J78" s="81">
        <v>57.6</v>
      </c>
      <c r="K78" s="86"/>
      <c r="L78" s="99">
        <f t="shared" si="1"/>
        <v>0</v>
      </c>
      <c r="M78" s="204"/>
    </row>
    <row r="79" spans="1:13" ht="16.5" thickBot="1" x14ac:dyDescent="0.3">
      <c r="A79" s="76" t="s">
        <v>121</v>
      </c>
      <c r="B79" s="59">
        <v>2</v>
      </c>
      <c r="C79" s="76"/>
      <c r="D79" s="76">
        <v>3462011</v>
      </c>
      <c r="E79" s="76"/>
      <c r="F79" s="114">
        <v>3.4552</v>
      </c>
      <c r="G79" s="59">
        <v>3.4552</v>
      </c>
      <c r="H79" s="72">
        <f t="shared" si="3"/>
        <v>0</v>
      </c>
      <c r="I79" s="56">
        <f>0.008056*J79</f>
        <v>0.32143440000000001</v>
      </c>
      <c r="J79" s="81">
        <v>39.9</v>
      </c>
      <c r="K79" s="86"/>
      <c r="L79" s="99">
        <f t="shared" si="1"/>
        <v>0</v>
      </c>
      <c r="M79" s="204"/>
    </row>
    <row r="80" spans="1:13" ht="16.5" thickBot="1" x14ac:dyDescent="0.3">
      <c r="A80" s="76" t="s">
        <v>122</v>
      </c>
      <c r="B80" s="109">
        <v>2</v>
      </c>
      <c r="C80" s="76"/>
      <c r="D80" s="76" t="s">
        <v>667</v>
      </c>
      <c r="E80" s="76" t="s">
        <v>563</v>
      </c>
      <c r="F80" s="114">
        <v>7.2862</v>
      </c>
      <c r="G80" s="59">
        <v>7.4119000000000002</v>
      </c>
      <c r="H80" s="72">
        <f t="shared" si="3"/>
        <v>0.12570000000000014</v>
      </c>
      <c r="I80" s="56"/>
      <c r="J80" s="81">
        <v>62.9</v>
      </c>
      <c r="K80" s="124"/>
      <c r="L80" s="99">
        <f t="shared" si="1"/>
        <v>0</v>
      </c>
      <c r="M80" s="204"/>
    </row>
    <row r="81" spans="1:13" ht="16.5" thickBot="1" x14ac:dyDescent="0.3">
      <c r="A81" s="76" t="s">
        <v>123</v>
      </c>
      <c r="B81" s="59">
        <v>2</v>
      </c>
      <c r="C81" s="76"/>
      <c r="D81" s="76"/>
      <c r="E81" s="76"/>
      <c r="F81" s="114">
        <v>4.1752000000000002</v>
      </c>
      <c r="G81" s="59">
        <v>4.585</v>
      </c>
      <c r="H81" s="72">
        <f t="shared" si="3"/>
        <v>0.40979999999999972</v>
      </c>
      <c r="I81" s="56"/>
      <c r="J81" s="81">
        <v>48.6</v>
      </c>
      <c r="K81" s="86"/>
      <c r="L81" s="99">
        <f t="shared" si="1"/>
        <v>0</v>
      </c>
      <c r="M81" s="204"/>
    </row>
    <row r="82" spans="1:13" ht="16.5" thickBot="1" x14ac:dyDescent="0.3">
      <c r="A82" s="76" t="s">
        <v>124</v>
      </c>
      <c r="B82" s="59">
        <v>2</v>
      </c>
      <c r="C82" s="76"/>
      <c r="D82" s="76"/>
      <c r="E82" s="76"/>
      <c r="F82" s="114">
        <v>1.8556999999999999</v>
      </c>
      <c r="G82" s="59">
        <v>1.8556999999999999</v>
      </c>
      <c r="H82" s="72">
        <f t="shared" si="3"/>
        <v>0</v>
      </c>
      <c r="I82" s="56">
        <f>0.008056*J82</f>
        <v>0.37621520000000003</v>
      </c>
      <c r="J82" s="81">
        <v>46.7</v>
      </c>
      <c r="K82" s="86"/>
      <c r="L82" s="99">
        <f t="shared" si="1"/>
        <v>0</v>
      </c>
      <c r="M82" s="204"/>
    </row>
    <row r="83" spans="1:13" ht="16.5" thickBot="1" x14ac:dyDescent="0.3">
      <c r="A83" s="76" t="s">
        <v>125</v>
      </c>
      <c r="B83" s="59">
        <v>2</v>
      </c>
      <c r="C83" s="76"/>
      <c r="D83" s="76"/>
      <c r="E83" s="76"/>
      <c r="F83" s="114">
        <v>3.3</v>
      </c>
      <c r="G83" s="59">
        <v>3.32</v>
      </c>
      <c r="H83" s="72">
        <f t="shared" si="3"/>
        <v>2.0000000000000018E-2</v>
      </c>
      <c r="I83" s="56"/>
      <c r="J83" s="81">
        <v>61.8</v>
      </c>
      <c r="K83" s="86"/>
      <c r="L83" s="99">
        <f t="shared" si="1"/>
        <v>0</v>
      </c>
      <c r="M83" s="204"/>
    </row>
    <row r="84" spans="1:13" ht="32.25" customHeight="1" thickBot="1" x14ac:dyDescent="0.3">
      <c r="A84" s="76" t="s">
        <v>126</v>
      </c>
      <c r="B84" s="59">
        <v>2</v>
      </c>
      <c r="C84" s="76"/>
      <c r="D84" s="76" t="s">
        <v>668</v>
      </c>
      <c r="E84" s="76" t="s">
        <v>563</v>
      </c>
      <c r="F84" s="114">
        <v>4.3170000000000002</v>
      </c>
      <c r="G84" s="59">
        <v>4.9480000000000004</v>
      </c>
      <c r="H84" s="72">
        <f t="shared" si="3"/>
        <v>0.63100000000000023</v>
      </c>
      <c r="I84" s="56"/>
      <c r="J84" s="81">
        <v>57.7</v>
      </c>
      <c r="K84" s="86"/>
      <c r="L84" s="99">
        <f t="shared" si="1"/>
        <v>0</v>
      </c>
      <c r="M84" s="204"/>
    </row>
    <row r="85" spans="1:13" ht="16.5" thickBot="1" x14ac:dyDescent="0.3">
      <c r="A85" s="76" t="s">
        <v>127</v>
      </c>
      <c r="B85" s="59">
        <v>2</v>
      </c>
      <c r="C85" s="76"/>
      <c r="D85" s="76" t="s">
        <v>669</v>
      </c>
      <c r="E85" s="76" t="s">
        <v>563</v>
      </c>
      <c r="F85" s="114">
        <v>4.5994000000000002</v>
      </c>
      <c r="G85" s="59">
        <v>4.9259000000000004</v>
      </c>
      <c r="H85" s="72">
        <f t="shared" si="3"/>
        <v>0.32650000000000023</v>
      </c>
      <c r="I85" s="56"/>
      <c r="J85" s="81">
        <v>39.799999999999997</v>
      </c>
      <c r="K85" s="86"/>
      <c r="L85" s="99">
        <f t="shared" si="1"/>
        <v>0</v>
      </c>
      <c r="M85" s="204"/>
    </row>
    <row r="86" spans="1:13" ht="16.5" thickBot="1" x14ac:dyDescent="0.3">
      <c r="A86" s="76" t="s">
        <v>128</v>
      </c>
      <c r="B86" s="59">
        <v>2</v>
      </c>
      <c r="C86" s="76"/>
      <c r="D86" s="76" t="s">
        <v>670</v>
      </c>
      <c r="E86" s="76" t="s">
        <v>563</v>
      </c>
      <c r="F86" s="114">
        <v>4.7862</v>
      </c>
      <c r="G86" s="59">
        <v>4.7938999999999998</v>
      </c>
      <c r="H86" s="72">
        <f t="shared" si="3"/>
        <v>7.6999999999998181E-3</v>
      </c>
      <c r="I86" s="56"/>
      <c r="J86" s="81">
        <v>62.9</v>
      </c>
      <c r="K86" s="86"/>
      <c r="L86" s="99">
        <f t="shared" si="1"/>
        <v>0</v>
      </c>
      <c r="M86" s="204"/>
    </row>
    <row r="87" spans="1:13" ht="16.5" thickBot="1" x14ac:dyDescent="0.3">
      <c r="A87" s="76" t="s">
        <v>129</v>
      </c>
      <c r="B87" s="59">
        <v>2</v>
      </c>
      <c r="C87" s="76"/>
      <c r="D87" s="76" t="s">
        <v>671</v>
      </c>
      <c r="E87" s="76" t="s">
        <v>563</v>
      </c>
      <c r="F87" s="114">
        <v>3.5362</v>
      </c>
      <c r="G87" s="59">
        <v>3.5362</v>
      </c>
      <c r="H87" s="72">
        <f t="shared" si="3"/>
        <v>0</v>
      </c>
      <c r="I87" s="56">
        <f>0.008056*J87</f>
        <v>0.39232720000000004</v>
      </c>
      <c r="J87" s="81">
        <v>48.7</v>
      </c>
      <c r="K87" s="86"/>
      <c r="L87" s="99">
        <f t="shared" si="1"/>
        <v>0</v>
      </c>
      <c r="M87" s="204"/>
    </row>
    <row r="88" spans="1:13" ht="16.5" thickBot="1" x14ac:dyDescent="0.3">
      <c r="A88" s="76" t="s">
        <v>130</v>
      </c>
      <c r="B88" s="59">
        <v>2</v>
      </c>
      <c r="C88" s="76"/>
      <c r="D88" s="76" t="s">
        <v>672</v>
      </c>
      <c r="E88" s="76" t="s">
        <v>563</v>
      </c>
      <c r="F88" s="114">
        <v>3.8549000000000002</v>
      </c>
      <c r="G88" s="59">
        <v>4.1205999999999996</v>
      </c>
      <c r="H88" s="72">
        <f t="shared" si="3"/>
        <v>0.26569999999999938</v>
      </c>
      <c r="I88" s="56"/>
      <c r="J88" s="81">
        <v>46.7</v>
      </c>
      <c r="K88" s="86"/>
      <c r="L88" s="99">
        <f t="shared" si="1"/>
        <v>0</v>
      </c>
      <c r="M88" s="204"/>
    </row>
    <row r="89" spans="1:13" ht="16.5" thickBot="1" x14ac:dyDescent="0.3">
      <c r="A89" s="76" t="s">
        <v>131</v>
      </c>
      <c r="B89" s="59">
        <v>2</v>
      </c>
      <c r="C89" s="76"/>
      <c r="D89" s="76" t="s">
        <v>673</v>
      </c>
      <c r="E89" s="76" t="s">
        <v>563</v>
      </c>
      <c r="F89" s="114">
        <v>5.5805999999999996</v>
      </c>
      <c r="G89" s="59">
        <v>6.2047999999999996</v>
      </c>
      <c r="H89" s="72">
        <f t="shared" si="3"/>
        <v>0.62420000000000009</v>
      </c>
      <c r="I89" s="56"/>
      <c r="J89" s="81">
        <v>61.6</v>
      </c>
      <c r="K89" s="86"/>
      <c r="L89" s="99">
        <f t="shared" si="1"/>
        <v>0</v>
      </c>
    </row>
    <row r="90" spans="1:13" ht="16.5" thickBot="1" x14ac:dyDescent="0.3">
      <c r="A90" s="76" t="s">
        <v>132</v>
      </c>
      <c r="B90" s="59">
        <v>2</v>
      </c>
      <c r="C90" s="76"/>
      <c r="D90" s="76"/>
      <c r="E90" s="76"/>
      <c r="F90" s="114">
        <v>1.4701</v>
      </c>
      <c r="G90" s="59">
        <v>1.4701</v>
      </c>
      <c r="H90" s="72">
        <f t="shared" si="3"/>
        <v>0</v>
      </c>
      <c r="I90" s="56">
        <f>0.008056*J90</f>
        <v>0.46402560000000004</v>
      </c>
      <c r="J90" s="81">
        <v>57.6</v>
      </c>
      <c r="K90" s="86"/>
      <c r="L90" s="99">
        <f t="shared" si="1"/>
        <v>0</v>
      </c>
    </row>
    <row r="91" spans="1:13" ht="16.5" thickBot="1" x14ac:dyDescent="0.3">
      <c r="A91" s="76" t="s">
        <v>133</v>
      </c>
      <c r="B91" s="59">
        <v>2</v>
      </c>
      <c r="C91" s="76"/>
      <c r="D91" s="76" t="s">
        <v>674</v>
      </c>
      <c r="E91" s="76" t="s">
        <v>563</v>
      </c>
      <c r="F91" s="114">
        <v>5.2614999999999998</v>
      </c>
      <c r="G91" s="59">
        <v>5.6401000000000003</v>
      </c>
      <c r="H91" s="72">
        <f t="shared" si="3"/>
        <v>0.37860000000000049</v>
      </c>
      <c r="I91" s="56"/>
      <c r="J91" s="43">
        <v>40</v>
      </c>
      <c r="K91" s="86"/>
      <c r="L91" s="99">
        <f t="shared" si="1"/>
        <v>0</v>
      </c>
    </row>
    <row r="92" spans="1:13" ht="15.95" customHeight="1" thickBot="1" x14ac:dyDescent="0.3">
      <c r="A92" s="76" t="s">
        <v>134</v>
      </c>
      <c r="B92" s="59">
        <v>2</v>
      </c>
      <c r="C92" s="76"/>
      <c r="D92" s="76" t="s">
        <v>675</v>
      </c>
      <c r="E92" s="76" t="s">
        <v>563</v>
      </c>
      <c r="F92" s="114">
        <v>4.7248999999999999</v>
      </c>
      <c r="G92" s="59">
        <v>4.7248999999999999</v>
      </c>
      <c r="H92" s="72">
        <f t="shared" si="3"/>
        <v>0</v>
      </c>
      <c r="I92" s="56">
        <f t="shared" ref="I92:I93" si="4">0.008056*J92</f>
        <v>0.50672240000000002</v>
      </c>
      <c r="J92" s="81">
        <v>62.9</v>
      </c>
      <c r="K92" s="86"/>
      <c r="L92" s="99">
        <f t="shared" si="1"/>
        <v>0</v>
      </c>
    </row>
    <row r="93" spans="1:13" ht="15.95" customHeight="1" thickBot="1" x14ac:dyDescent="0.3">
      <c r="A93" s="76" t="s">
        <v>135</v>
      </c>
      <c r="B93" s="59">
        <v>2</v>
      </c>
      <c r="C93" s="76"/>
      <c r="D93" s="76" t="s">
        <v>676</v>
      </c>
      <c r="E93" s="76" t="s">
        <v>563</v>
      </c>
      <c r="F93" s="114">
        <v>2.9428000000000001</v>
      </c>
      <c r="G93" s="59">
        <v>2.9428000000000001</v>
      </c>
      <c r="H93" s="72">
        <f t="shared" si="3"/>
        <v>0</v>
      </c>
      <c r="I93" s="56">
        <f t="shared" si="4"/>
        <v>0.39071600000000001</v>
      </c>
      <c r="J93" s="81">
        <v>48.5</v>
      </c>
      <c r="K93" s="86"/>
      <c r="L93" s="99">
        <f t="shared" si="1"/>
        <v>0</v>
      </c>
    </row>
    <row r="94" spans="1:13" ht="15.95" customHeight="1" thickBot="1" x14ac:dyDescent="0.3">
      <c r="A94" s="76" t="s">
        <v>136</v>
      </c>
      <c r="B94" s="59">
        <v>2</v>
      </c>
      <c r="C94" s="76"/>
      <c r="D94" s="76" t="s">
        <v>677</v>
      </c>
      <c r="E94" s="76" t="s">
        <v>563</v>
      </c>
      <c r="F94" s="114">
        <v>3.5823999999999998</v>
      </c>
      <c r="G94" s="59">
        <v>3.8136000000000001</v>
      </c>
      <c r="H94" s="72">
        <f t="shared" si="3"/>
        <v>0.23120000000000029</v>
      </c>
      <c r="I94" s="56"/>
      <c r="J94" s="81">
        <v>46.6</v>
      </c>
      <c r="K94" s="86"/>
      <c r="L94" s="99">
        <f t="shared" si="1"/>
        <v>0</v>
      </c>
    </row>
    <row r="95" spans="1:13" ht="15.95" customHeight="1" thickBot="1" x14ac:dyDescent="0.3">
      <c r="A95" s="76" t="s">
        <v>137</v>
      </c>
      <c r="B95" s="59">
        <v>2</v>
      </c>
      <c r="C95" s="76"/>
      <c r="D95" s="76" t="s">
        <v>678</v>
      </c>
      <c r="E95" s="76" t="s">
        <v>563</v>
      </c>
      <c r="F95" s="114">
        <v>7.3037999999999998</v>
      </c>
      <c r="G95" s="59">
        <v>7.7565</v>
      </c>
      <c r="H95" s="72">
        <f t="shared" si="3"/>
        <v>0.4527000000000001</v>
      </c>
      <c r="I95" s="56"/>
      <c r="J95" s="81">
        <v>61.8</v>
      </c>
      <c r="K95" s="86"/>
      <c r="L95" s="99">
        <f t="shared" si="1"/>
        <v>0</v>
      </c>
    </row>
    <row r="96" spans="1:13" ht="15.95" customHeight="1" thickBot="1" x14ac:dyDescent="0.3">
      <c r="A96" s="76" t="s">
        <v>138</v>
      </c>
      <c r="B96" s="59">
        <v>2</v>
      </c>
      <c r="C96" s="76"/>
      <c r="D96" s="76" t="s">
        <v>679</v>
      </c>
      <c r="E96" s="76" t="s">
        <v>563</v>
      </c>
      <c r="F96" s="114">
        <v>8.2502999999999993</v>
      </c>
      <c r="G96" s="59">
        <v>8.7744</v>
      </c>
      <c r="H96" s="72">
        <f t="shared" si="3"/>
        <v>0.52410000000000068</v>
      </c>
      <c r="I96" s="56"/>
      <c r="J96" s="81">
        <v>57.5</v>
      </c>
      <c r="K96" s="86"/>
      <c r="L96" s="99">
        <f t="shared" si="1"/>
        <v>0</v>
      </c>
    </row>
    <row r="97" spans="1:13" ht="15.95" customHeight="1" thickBot="1" x14ac:dyDescent="0.3">
      <c r="A97" s="76" t="s">
        <v>139</v>
      </c>
      <c r="B97" s="59">
        <v>2</v>
      </c>
      <c r="C97" s="76"/>
      <c r="D97" s="76" t="s">
        <v>680</v>
      </c>
      <c r="E97" s="76" t="s">
        <v>563</v>
      </c>
      <c r="F97" s="114">
        <v>4.3189000000000002</v>
      </c>
      <c r="G97" s="59">
        <v>4.6733000000000002</v>
      </c>
      <c r="H97" s="72">
        <f t="shared" si="3"/>
        <v>0.35440000000000005</v>
      </c>
      <c r="I97" s="56"/>
      <c r="J97" s="81">
        <v>39.9</v>
      </c>
      <c r="K97" s="86"/>
      <c r="L97" s="99">
        <f t="shared" si="1"/>
        <v>0</v>
      </c>
    </row>
    <row r="98" spans="1:13" ht="15.95" customHeight="1" thickBot="1" x14ac:dyDescent="0.3">
      <c r="A98" s="76" t="s">
        <v>140</v>
      </c>
      <c r="B98" s="59">
        <v>2</v>
      </c>
      <c r="C98" s="76"/>
      <c r="D98" s="76" t="s">
        <v>681</v>
      </c>
      <c r="E98" s="76" t="s">
        <v>563</v>
      </c>
      <c r="F98" s="114">
        <v>6.8453999999999997</v>
      </c>
      <c r="G98" s="59">
        <v>7.5519999999999996</v>
      </c>
      <c r="H98" s="72">
        <f t="shared" si="3"/>
        <v>0.70659999999999989</v>
      </c>
      <c r="I98" s="56"/>
      <c r="J98" s="81">
        <v>62.9</v>
      </c>
      <c r="K98" s="86"/>
      <c r="L98" s="99">
        <f t="shared" ref="L98:L154" si="5">-K98</f>
        <v>0</v>
      </c>
    </row>
    <row r="99" spans="1:13" ht="15.95" customHeight="1" thickBot="1" x14ac:dyDescent="0.3">
      <c r="A99" s="76" t="s">
        <v>141</v>
      </c>
      <c r="B99" s="59">
        <v>2</v>
      </c>
      <c r="C99" s="76"/>
      <c r="D99" s="76" t="s">
        <v>682</v>
      </c>
      <c r="E99" s="76" t="s">
        <v>563</v>
      </c>
      <c r="F99" s="114">
        <v>3.7469000000000001</v>
      </c>
      <c r="G99" s="59">
        <v>3.7469000000000001</v>
      </c>
      <c r="H99" s="72">
        <f t="shared" si="3"/>
        <v>0</v>
      </c>
      <c r="I99" s="56">
        <f>0.008056*J99</f>
        <v>0.39071600000000001</v>
      </c>
      <c r="J99" s="81">
        <v>48.5</v>
      </c>
      <c r="K99" s="86"/>
      <c r="L99" s="99">
        <f t="shared" si="5"/>
        <v>0</v>
      </c>
    </row>
    <row r="100" spans="1:13" ht="15.95" customHeight="1" thickBot="1" x14ac:dyDescent="0.3">
      <c r="A100" s="76" t="s">
        <v>142</v>
      </c>
      <c r="B100" s="59">
        <v>2</v>
      </c>
      <c r="C100" s="76"/>
      <c r="D100" s="76" t="s">
        <v>683</v>
      </c>
      <c r="E100" s="76" t="s">
        <v>563</v>
      </c>
      <c r="F100" s="114">
        <v>4.1132</v>
      </c>
      <c r="G100" s="59">
        <v>4.4886999999999997</v>
      </c>
      <c r="H100" s="72">
        <f t="shared" si="3"/>
        <v>0.37549999999999972</v>
      </c>
      <c r="I100" s="56"/>
      <c r="J100" s="81">
        <v>46.6</v>
      </c>
      <c r="K100" s="86"/>
      <c r="L100" s="99">
        <f t="shared" si="5"/>
        <v>0</v>
      </c>
    </row>
    <row r="101" spans="1:13" ht="15.95" customHeight="1" thickBot="1" x14ac:dyDescent="0.3">
      <c r="A101" s="76" t="s">
        <v>143</v>
      </c>
      <c r="B101" s="59">
        <v>2</v>
      </c>
      <c r="C101" s="76"/>
      <c r="D101" s="76" t="s">
        <v>684</v>
      </c>
      <c r="E101" s="76" t="s">
        <v>563</v>
      </c>
      <c r="F101" s="114">
        <v>3.5907</v>
      </c>
      <c r="G101" s="59">
        <v>4.0983000000000001</v>
      </c>
      <c r="H101" s="72">
        <f t="shared" si="3"/>
        <v>0.50760000000000005</v>
      </c>
      <c r="I101" s="56"/>
      <c r="J101" s="81">
        <v>61.8</v>
      </c>
      <c r="K101" s="86"/>
      <c r="L101" s="99">
        <f t="shared" si="5"/>
        <v>0</v>
      </c>
    </row>
    <row r="102" spans="1:13" ht="15.95" customHeight="1" thickBot="1" x14ac:dyDescent="0.3">
      <c r="A102" s="76" t="s">
        <v>144</v>
      </c>
      <c r="B102" s="59">
        <v>2</v>
      </c>
      <c r="C102" s="76"/>
      <c r="D102" s="76" t="s">
        <v>685</v>
      </c>
      <c r="E102" s="76" t="s">
        <v>563</v>
      </c>
      <c r="F102" s="114">
        <v>5.5631000000000004</v>
      </c>
      <c r="G102" s="59">
        <v>5.9611000000000001</v>
      </c>
      <c r="H102" s="72">
        <f t="shared" si="3"/>
        <v>0.39799999999999969</v>
      </c>
      <c r="I102" s="56"/>
      <c r="J102" s="81">
        <v>57.6</v>
      </c>
      <c r="K102" s="86"/>
      <c r="L102" s="99">
        <f t="shared" si="5"/>
        <v>0</v>
      </c>
    </row>
    <row r="103" spans="1:13" ht="15.95" customHeight="1" thickBot="1" x14ac:dyDescent="0.3">
      <c r="A103" s="76" t="s">
        <v>145</v>
      </c>
      <c r="B103" s="59">
        <v>2</v>
      </c>
      <c r="C103" s="76"/>
      <c r="D103" s="76" t="s">
        <v>686</v>
      </c>
      <c r="E103" s="76" t="s">
        <v>563</v>
      </c>
      <c r="F103" s="114">
        <v>4.0777000000000001</v>
      </c>
      <c r="G103" s="59">
        <v>4.1692999999999998</v>
      </c>
      <c r="H103" s="72">
        <f t="shared" si="3"/>
        <v>9.1599999999999682E-2</v>
      </c>
      <c r="I103" s="56"/>
      <c r="J103" s="81"/>
      <c r="K103" s="86"/>
      <c r="L103" s="99">
        <f t="shared" si="5"/>
        <v>0</v>
      </c>
    </row>
    <row r="104" spans="1:13" ht="15.95" customHeight="1" thickBot="1" x14ac:dyDescent="0.3">
      <c r="A104" s="76" t="s">
        <v>146</v>
      </c>
      <c r="B104" s="59">
        <v>2</v>
      </c>
      <c r="C104" s="76"/>
      <c r="D104" s="76" t="s">
        <v>687</v>
      </c>
      <c r="E104" s="76" t="s">
        <v>563</v>
      </c>
      <c r="F104" s="114">
        <v>5.3971999999999998</v>
      </c>
      <c r="G104" s="59">
        <v>5.5640999999999998</v>
      </c>
      <c r="H104" s="72">
        <f t="shared" si="3"/>
        <v>0.16690000000000005</v>
      </c>
      <c r="I104" s="56"/>
      <c r="J104" s="81">
        <v>62.8</v>
      </c>
      <c r="K104" s="86"/>
      <c r="L104" s="99">
        <f t="shared" si="5"/>
        <v>0</v>
      </c>
    </row>
    <row r="105" spans="1:13" ht="16.5" thickBot="1" x14ac:dyDescent="0.3">
      <c r="A105" s="76" t="s">
        <v>147</v>
      </c>
      <c r="B105" s="59">
        <v>2</v>
      </c>
      <c r="C105" s="76"/>
      <c r="D105" s="76" t="s">
        <v>688</v>
      </c>
      <c r="E105" s="76" t="s">
        <v>563</v>
      </c>
      <c r="F105" s="114">
        <v>4.0956000000000001</v>
      </c>
      <c r="G105" s="59">
        <v>4.3804999999999996</v>
      </c>
      <c r="H105" s="72">
        <f t="shared" si="3"/>
        <v>0.28489999999999949</v>
      </c>
      <c r="I105" s="56"/>
      <c r="J105" s="81">
        <v>48.6</v>
      </c>
      <c r="K105" s="86"/>
      <c r="L105" s="99">
        <f t="shared" si="5"/>
        <v>0</v>
      </c>
    </row>
    <row r="106" spans="1:13" ht="16.5" thickBot="1" x14ac:dyDescent="0.3">
      <c r="A106" s="76" t="s">
        <v>148</v>
      </c>
      <c r="B106" s="59">
        <v>2</v>
      </c>
      <c r="C106" s="76"/>
      <c r="D106" s="76" t="s">
        <v>689</v>
      </c>
      <c r="E106" s="76" t="s">
        <v>563</v>
      </c>
      <c r="F106" s="114">
        <v>6.2138</v>
      </c>
      <c r="G106" s="59">
        <v>6.5082000000000004</v>
      </c>
      <c r="H106" s="72">
        <f t="shared" si="3"/>
        <v>0.29440000000000044</v>
      </c>
      <c r="I106" s="56"/>
      <c r="J106" s="81">
        <v>47.1</v>
      </c>
      <c r="K106" s="86"/>
      <c r="L106" s="99">
        <f t="shared" si="5"/>
        <v>0</v>
      </c>
    </row>
    <row r="107" spans="1:13" ht="16.5" thickBot="1" x14ac:dyDescent="0.3">
      <c r="A107" s="76" t="s">
        <v>149</v>
      </c>
      <c r="B107" s="59">
        <v>2</v>
      </c>
      <c r="C107" s="76"/>
      <c r="D107" s="76" t="s">
        <v>690</v>
      </c>
      <c r="E107" s="76" t="s">
        <v>563</v>
      </c>
      <c r="F107" s="114">
        <v>6.1696999999999997</v>
      </c>
      <c r="G107" s="59">
        <v>6.4127999999999998</v>
      </c>
      <c r="H107" s="72">
        <f t="shared" si="3"/>
        <v>0.24310000000000009</v>
      </c>
      <c r="I107" s="56"/>
      <c r="J107" s="81">
        <v>61.8</v>
      </c>
      <c r="K107" s="86"/>
      <c r="L107" s="99">
        <f t="shared" si="5"/>
        <v>0</v>
      </c>
    </row>
    <row r="108" spans="1:13" ht="16.5" thickBot="1" x14ac:dyDescent="0.3">
      <c r="A108" s="76" t="s">
        <v>150</v>
      </c>
      <c r="B108" s="59">
        <v>2</v>
      </c>
      <c r="C108" s="76"/>
      <c r="D108" s="76" t="s">
        <v>691</v>
      </c>
      <c r="E108" s="76" t="s">
        <v>563</v>
      </c>
      <c r="F108" s="114">
        <v>13.0304</v>
      </c>
      <c r="G108" s="59">
        <v>13.736800000000001</v>
      </c>
      <c r="H108" s="72">
        <f t="shared" si="3"/>
        <v>0.70640000000000036</v>
      </c>
      <c r="I108" s="56"/>
      <c r="J108" s="81">
        <v>86.4</v>
      </c>
      <c r="K108" s="86"/>
      <c r="L108" s="99">
        <f t="shared" si="5"/>
        <v>0</v>
      </c>
      <c r="M108" s="100">
        <f>L108*F536</f>
        <v>0</v>
      </c>
    </row>
    <row r="109" spans="1:13" ht="16.5" thickBot="1" x14ac:dyDescent="0.3">
      <c r="A109" s="76" t="s">
        <v>151</v>
      </c>
      <c r="B109" s="59">
        <v>2</v>
      </c>
      <c r="C109" s="76"/>
      <c r="D109" s="76" t="s">
        <v>599</v>
      </c>
      <c r="E109" s="76" t="s">
        <v>563</v>
      </c>
      <c r="F109" s="114">
        <v>6.6658999999999997</v>
      </c>
      <c r="G109" s="59">
        <v>7.1210000000000004</v>
      </c>
      <c r="H109" s="72">
        <f t="shared" si="3"/>
        <v>0.45510000000000073</v>
      </c>
      <c r="I109" s="56"/>
      <c r="J109" s="81">
        <v>38.299999999999997</v>
      </c>
      <c r="K109" s="86"/>
      <c r="L109" s="99">
        <f t="shared" si="5"/>
        <v>0</v>
      </c>
    </row>
    <row r="110" spans="1:13" ht="16.5" thickBot="1" x14ac:dyDescent="0.3">
      <c r="A110" s="76" t="s">
        <v>152</v>
      </c>
      <c r="B110" s="59">
        <v>2</v>
      </c>
      <c r="C110" s="76"/>
      <c r="D110" s="76" t="s">
        <v>600</v>
      </c>
      <c r="E110" s="76" t="s">
        <v>563</v>
      </c>
      <c r="F110" s="114">
        <v>6.1731999999999996</v>
      </c>
      <c r="G110" s="59">
        <v>6.6130000000000004</v>
      </c>
      <c r="H110" s="72">
        <f t="shared" si="3"/>
        <v>0.43980000000000086</v>
      </c>
      <c r="I110" s="56"/>
      <c r="J110" s="81">
        <v>38.799999999999997</v>
      </c>
      <c r="K110" s="86"/>
      <c r="L110" s="99">
        <f t="shared" si="5"/>
        <v>0</v>
      </c>
    </row>
    <row r="111" spans="1:13" ht="16.5" thickBot="1" x14ac:dyDescent="0.3">
      <c r="A111" s="76" t="s">
        <v>153</v>
      </c>
      <c r="B111" s="59">
        <v>2</v>
      </c>
      <c r="C111" s="76"/>
      <c r="D111" s="76" t="s">
        <v>692</v>
      </c>
      <c r="E111" s="76" t="s">
        <v>563</v>
      </c>
      <c r="F111" s="114">
        <v>5.4086999999999996</v>
      </c>
      <c r="G111" s="59">
        <v>5.6551</v>
      </c>
      <c r="H111" s="72">
        <f t="shared" si="3"/>
        <v>0.2464000000000004</v>
      </c>
      <c r="I111" s="56"/>
      <c r="J111" s="81">
        <v>38.4</v>
      </c>
      <c r="K111" s="86"/>
      <c r="L111" s="99">
        <f t="shared" si="5"/>
        <v>0</v>
      </c>
    </row>
    <row r="112" spans="1:13" ht="16.5" thickBot="1" x14ac:dyDescent="0.3">
      <c r="A112" s="76" t="s">
        <v>154</v>
      </c>
      <c r="B112" s="59">
        <v>2</v>
      </c>
      <c r="C112" s="76"/>
      <c r="D112" s="76" t="s">
        <v>602</v>
      </c>
      <c r="E112" s="76" t="s">
        <v>563</v>
      </c>
      <c r="F112" s="114">
        <v>11.560499999999999</v>
      </c>
      <c r="G112" s="59">
        <v>12.2293</v>
      </c>
      <c r="H112" s="72">
        <f t="shared" si="3"/>
        <v>0.66880000000000095</v>
      </c>
      <c r="I112" s="56"/>
      <c r="J112" s="81">
        <v>76.7</v>
      </c>
      <c r="K112" s="86"/>
      <c r="L112" s="99">
        <f t="shared" si="5"/>
        <v>0</v>
      </c>
    </row>
    <row r="113" spans="1:13" ht="16.5" thickBot="1" x14ac:dyDescent="0.3">
      <c r="A113" s="59" t="s">
        <v>155</v>
      </c>
      <c r="B113" s="59">
        <v>3</v>
      </c>
      <c r="C113" s="59"/>
      <c r="D113" s="59" t="s">
        <v>603</v>
      </c>
      <c r="E113" s="59" t="s">
        <v>563</v>
      </c>
      <c r="F113" s="114">
        <v>9.6378000000000004</v>
      </c>
      <c r="G113" s="59">
        <v>10.3771</v>
      </c>
      <c r="H113" s="72">
        <f t="shared" si="3"/>
        <v>0.73930000000000007</v>
      </c>
      <c r="I113" s="56"/>
      <c r="J113" s="43">
        <v>86</v>
      </c>
      <c r="K113" s="86"/>
      <c r="L113" s="99">
        <f t="shared" si="5"/>
        <v>0</v>
      </c>
      <c r="M113" s="104">
        <v>44293</v>
      </c>
    </row>
    <row r="114" spans="1:13" ht="16.5" thickBot="1" x14ac:dyDescent="0.3">
      <c r="A114" s="59" t="s">
        <v>156</v>
      </c>
      <c r="B114" s="59">
        <v>3</v>
      </c>
      <c r="C114" s="59"/>
      <c r="D114" s="59" t="s">
        <v>604</v>
      </c>
      <c r="E114" s="59" t="s">
        <v>563</v>
      </c>
      <c r="F114" s="114">
        <v>4.6349999999999998</v>
      </c>
      <c r="G114" s="59">
        <v>4.9981999999999998</v>
      </c>
      <c r="H114" s="72">
        <f t="shared" si="3"/>
        <v>0.36319999999999997</v>
      </c>
      <c r="I114" s="56"/>
      <c r="J114" s="81">
        <v>38.299999999999997</v>
      </c>
      <c r="K114" s="86"/>
      <c r="L114" s="99">
        <f t="shared" si="5"/>
        <v>0</v>
      </c>
      <c r="M114" s="104">
        <v>44293</v>
      </c>
    </row>
    <row r="115" spans="1:13" ht="16.5" thickBot="1" x14ac:dyDescent="0.3">
      <c r="A115" s="76" t="s">
        <v>157</v>
      </c>
      <c r="B115" s="59">
        <v>3</v>
      </c>
      <c r="C115" s="76"/>
      <c r="D115" s="76" t="s">
        <v>693</v>
      </c>
      <c r="E115" s="76" t="s">
        <v>563</v>
      </c>
      <c r="F115" s="114">
        <v>4.4078999999999997</v>
      </c>
      <c r="G115" s="59">
        <v>4.8231000000000002</v>
      </c>
      <c r="H115" s="72">
        <f t="shared" si="3"/>
        <v>0.41520000000000046</v>
      </c>
      <c r="I115" s="56"/>
      <c r="J115" s="81">
        <v>38.5</v>
      </c>
      <c r="K115" s="86"/>
      <c r="L115" s="99">
        <f t="shared" si="5"/>
        <v>0</v>
      </c>
    </row>
    <row r="116" spans="1:13" ht="16.5" thickBot="1" x14ac:dyDescent="0.3">
      <c r="A116" s="76" t="s">
        <v>158</v>
      </c>
      <c r="B116" s="59">
        <v>3</v>
      </c>
      <c r="C116" s="76"/>
      <c r="D116" s="76" t="s">
        <v>694</v>
      </c>
      <c r="E116" s="76" t="s">
        <v>563</v>
      </c>
      <c r="F116" s="114">
        <v>4.0567000000000002</v>
      </c>
      <c r="G116" s="59">
        <v>4.3521000000000001</v>
      </c>
      <c r="H116" s="72">
        <f t="shared" si="3"/>
        <v>0.29539999999999988</v>
      </c>
      <c r="I116" s="56"/>
      <c r="J116" s="81">
        <v>38.299999999999997</v>
      </c>
      <c r="K116" s="86"/>
      <c r="L116" s="99">
        <f t="shared" si="5"/>
        <v>0</v>
      </c>
    </row>
    <row r="117" spans="1:13" ht="16.5" thickBot="1" x14ac:dyDescent="0.3">
      <c r="A117" s="76" t="s">
        <v>159</v>
      </c>
      <c r="B117" s="59">
        <v>3</v>
      </c>
      <c r="C117" s="76"/>
      <c r="D117" s="76" t="s">
        <v>695</v>
      </c>
      <c r="E117" s="76" t="s">
        <v>563</v>
      </c>
      <c r="F117" s="114">
        <v>8.8787000000000003</v>
      </c>
      <c r="G117" s="59">
        <v>9.5582999999999991</v>
      </c>
      <c r="H117" s="72">
        <f t="shared" si="3"/>
        <v>0.67959999999999887</v>
      </c>
      <c r="I117" s="56"/>
      <c r="J117" s="81">
        <v>81.5</v>
      </c>
      <c r="K117" s="86"/>
      <c r="L117" s="99">
        <f t="shared" si="5"/>
        <v>0</v>
      </c>
    </row>
    <row r="118" spans="1:13" ht="16.5" thickBot="1" x14ac:dyDescent="0.3">
      <c r="A118" s="76" t="s">
        <v>160</v>
      </c>
      <c r="B118" s="59">
        <v>3</v>
      </c>
      <c r="C118" s="76"/>
      <c r="D118" s="76" t="s">
        <v>696</v>
      </c>
      <c r="E118" s="76" t="s">
        <v>563</v>
      </c>
      <c r="F118" s="114">
        <v>10.685600000000001</v>
      </c>
      <c r="G118" s="59">
        <v>11.3752</v>
      </c>
      <c r="H118" s="72">
        <f t="shared" si="3"/>
        <v>0.68959999999999866</v>
      </c>
      <c r="I118" s="56"/>
      <c r="J118" s="81">
        <v>86.1</v>
      </c>
      <c r="K118" s="86"/>
      <c r="L118" s="99">
        <f t="shared" si="5"/>
        <v>0</v>
      </c>
    </row>
    <row r="119" spans="1:13" ht="33" customHeight="1" thickBot="1" x14ac:dyDescent="0.3">
      <c r="A119" s="76" t="s">
        <v>161</v>
      </c>
      <c r="B119" s="59">
        <v>3</v>
      </c>
      <c r="C119" s="76"/>
      <c r="D119" s="76" t="s">
        <v>697</v>
      </c>
      <c r="E119" s="76" t="s">
        <v>563</v>
      </c>
      <c r="F119" s="114">
        <v>4.1715</v>
      </c>
      <c r="G119" s="59">
        <v>4.5449000000000002</v>
      </c>
      <c r="H119" s="72">
        <f t="shared" si="3"/>
        <v>0.37340000000000018</v>
      </c>
      <c r="I119" s="56"/>
      <c r="J119" s="81">
        <v>38.4</v>
      </c>
      <c r="K119" s="86"/>
      <c r="L119" s="99">
        <f t="shared" si="5"/>
        <v>0</v>
      </c>
    </row>
    <row r="120" spans="1:13" ht="16.5" thickBot="1" x14ac:dyDescent="0.3">
      <c r="A120" s="76" t="s">
        <v>162</v>
      </c>
      <c r="B120" s="59">
        <v>3</v>
      </c>
      <c r="C120" s="76"/>
      <c r="D120" s="76" t="s">
        <v>698</v>
      </c>
      <c r="E120" s="76" t="s">
        <v>563</v>
      </c>
      <c r="F120" s="114">
        <v>4.1391</v>
      </c>
      <c r="G120" s="59">
        <v>4.2221000000000002</v>
      </c>
      <c r="H120" s="72">
        <f t="shared" si="3"/>
        <v>8.3000000000000185E-2</v>
      </c>
      <c r="I120" s="56"/>
      <c r="J120" s="81">
        <v>38.5</v>
      </c>
      <c r="K120" s="86"/>
      <c r="L120" s="99">
        <f t="shared" si="5"/>
        <v>0</v>
      </c>
    </row>
    <row r="121" spans="1:13" ht="16.5" thickBot="1" x14ac:dyDescent="0.3">
      <c r="A121" s="76" t="s">
        <v>163</v>
      </c>
      <c r="B121" s="59">
        <v>3</v>
      </c>
      <c r="C121" s="76"/>
      <c r="D121" s="76" t="s">
        <v>699</v>
      </c>
      <c r="E121" s="76" t="s">
        <v>563</v>
      </c>
      <c r="F121" s="114">
        <v>4.8007</v>
      </c>
      <c r="G121" s="59">
        <v>5.2762000000000002</v>
      </c>
      <c r="H121" s="72">
        <f t="shared" si="3"/>
        <v>0.47550000000000026</v>
      </c>
      <c r="I121" s="56"/>
      <c r="J121" s="81">
        <v>38.299999999999997</v>
      </c>
      <c r="K121" s="86"/>
      <c r="L121" s="99">
        <f t="shared" si="5"/>
        <v>0</v>
      </c>
    </row>
    <row r="122" spans="1:13" ht="16.5" thickBot="1" x14ac:dyDescent="0.3">
      <c r="A122" s="76" t="s">
        <v>164</v>
      </c>
      <c r="B122" s="59">
        <v>3</v>
      </c>
      <c r="C122" s="76"/>
      <c r="D122" s="76" t="s">
        <v>700</v>
      </c>
      <c r="E122" s="76" t="s">
        <v>563</v>
      </c>
      <c r="F122" s="114">
        <v>8.6737000000000002</v>
      </c>
      <c r="G122" s="59">
        <v>8.68</v>
      </c>
      <c r="H122" s="72">
        <f t="shared" si="3"/>
        <v>6.2999999999995282E-3</v>
      </c>
      <c r="I122" s="56"/>
      <c r="J122" s="81">
        <v>81.5</v>
      </c>
      <c r="K122" s="86"/>
      <c r="L122" s="99">
        <f t="shared" si="5"/>
        <v>0</v>
      </c>
    </row>
    <row r="123" spans="1:13" ht="16.5" thickBot="1" x14ac:dyDescent="0.3">
      <c r="A123" s="76" t="s">
        <v>165</v>
      </c>
      <c r="B123" s="59">
        <v>3</v>
      </c>
      <c r="C123" s="76"/>
      <c r="D123" s="76" t="s">
        <v>701</v>
      </c>
      <c r="E123" s="76" t="s">
        <v>563</v>
      </c>
      <c r="F123" s="114">
        <v>8.2765000000000004</v>
      </c>
      <c r="G123" s="134">
        <v>8.2765000000000004</v>
      </c>
      <c r="H123" s="72">
        <f t="shared" si="3"/>
        <v>0</v>
      </c>
      <c r="I123" s="56">
        <f>0.008056*J123</f>
        <v>0.69442720000000013</v>
      </c>
      <c r="J123" s="81">
        <v>86.2</v>
      </c>
      <c r="K123" s="86"/>
      <c r="L123" s="99">
        <f t="shared" si="5"/>
        <v>0</v>
      </c>
    </row>
    <row r="124" spans="1:13" ht="30.75" customHeight="1" thickBot="1" x14ac:dyDescent="0.3">
      <c r="A124" s="76" t="s">
        <v>166</v>
      </c>
      <c r="B124" s="59">
        <v>3</v>
      </c>
      <c r="C124" s="76"/>
      <c r="D124" s="76" t="s">
        <v>702</v>
      </c>
      <c r="E124" s="76" t="s">
        <v>563</v>
      </c>
      <c r="F124" s="114">
        <v>4.2984</v>
      </c>
      <c r="G124" s="59">
        <v>4.6398999999999999</v>
      </c>
      <c r="H124" s="72">
        <f t="shared" si="3"/>
        <v>0.34149999999999991</v>
      </c>
      <c r="I124" s="56"/>
      <c r="J124" s="81">
        <v>38.299999999999997</v>
      </c>
      <c r="K124" s="86"/>
      <c r="L124" s="99">
        <f t="shared" si="5"/>
        <v>0</v>
      </c>
    </row>
    <row r="125" spans="1:13" ht="16.5" thickBot="1" x14ac:dyDescent="0.3">
      <c r="A125" s="76" t="s">
        <v>167</v>
      </c>
      <c r="B125" s="59">
        <v>3</v>
      </c>
      <c r="C125" s="76"/>
      <c r="D125" s="76" t="s">
        <v>703</v>
      </c>
      <c r="E125" s="76" t="s">
        <v>563</v>
      </c>
      <c r="F125" s="114">
        <v>4.6463000000000001</v>
      </c>
      <c r="G125" s="59">
        <v>4.9912999999999998</v>
      </c>
      <c r="H125" s="72">
        <f t="shared" ref="H125:H182" si="6">G125-F125</f>
        <v>0.34499999999999975</v>
      </c>
      <c r="I125" s="56"/>
      <c r="J125" s="81">
        <v>38.4</v>
      </c>
      <c r="K125" s="86"/>
      <c r="L125" s="99">
        <f t="shared" si="5"/>
        <v>0</v>
      </c>
    </row>
    <row r="126" spans="1:13" ht="16.5" thickBot="1" x14ac:dyDescent="0.3">
      <c r="A126" s="76" t="s">
        <v>168</v>
      </c>
      <c r="B126" s="59">
        <v>3</v>
      </c>
      <c r="C126" s="76"/>
      <c r="D126" s="76" t="s">
        <v>704</v>
      </c>
      <c r="E126" s="76" t="s">
        <v>563</v>
      </c>
      <c r="F126" s="114">
        <v>4.6467000000000001</v>
      </c>
      <c r="G126" s="59">
        <v>4.6467000000000001</v>
      </c>
      <c r="H126" s="72">
        <f t="shared" si="6"/>
        <v>0</v>
      </c>
      <c r="I126" s="56">
        <f>0.008056*J126</f>
        <v>0.30935040000000003</v>
      </c>
      <c r="J126" s="81">
        <v>38.4</v>
      </c>
      <c r="K126" s="86"/>
      <c r="L126" s="99">
        <f t="shared" si="5"/>
        <v>0</v>
      </c>
    </row>
    <row r="127" spans="1:13" ht="25.5" customHeight="1" thickBot="1" x14ac:dyDescent="0.3">
      <c r="A127" s="103" t="s">
        <v>169</v>
      </c>
      <c r="B127" s="59">
        <v>3</v>
      </c>
      <c r="C127" s="59"/>
      <c r="D127" s="103" t="s">
        <v>705</v>
      </c>
      <c r="E127" s="103" t="s">
        <v>563</v>
      </c>
      <c r="F127" s="114">
        <v>8.8583999999999996</v>
      </c>
      <c r="G127" s="59">
        <v>9.7646999999999995</v>
      </c>
      <c r="H127" s="72">
        <f t="shared" si="6"/>
        <v>0.90629999999999988</v>
      </c>
      <c r="I127" s="56"/>
      <c r="J127" s="102"/>
      <c r="K127" s="86"/>
      <c r="L127" s="99"/>
      <c r="M127" s="104">
        <v>44320</v>
      </c>
    </row>
    <row r="128" spans="1:13" ht="32.25" customHeight="1" thickBot="1" x14ac:dyDescent="0.3">
      <c r="A128" s="76" t="s">
        <v>170</v>
      </c>
      <c r="B128" s="59">
        <v>3</v>
      </c>
      <c r="C128" s="76"/>
      <c r="D128" s="76" t="s">
        <v>706</v>
      </c>
      <c r="E128" s="76" t="s">
        <v>563</v>
      </c>
      <c r="F128" s="114">
        <v>8.8455999999999992</v>
      </c>
      <c r="G128" s="59">
        <v>9.3825000000000003</v>
      </c>
      <c r="H128" s="72">
        <f t="shared" si="6"/>
        <v>0.53690000000000104</v>
      </c>
      <c r="I128" s="56"/>
      <c r="J128" s="81">
        <v>86.1</v>
      </c>
      <c r="K128" s="86"/>
      <c r="L128" s="99">
        <f t="shared" si="5"/>
        <v>0</v>
      </c>
    </row>
    <row r="129" spans="1:13" ht="16.5" thickBot="1" x14ac:dyDescent="0.3">
      <c r="A129" s="76" t="s">
        <v>171</v>
      </c>
      <c r="B129" s="59">
        <v>3</v>
      </c>
      <c r="C129" s="76"/>
      <c r="D129" s="76" t="s">
        <v>707</v>
      </c>
      <c r="E129" s="76" t="s">
        <v>563</v>
      </c>
      <c r="F129" s="114">
        <v>4.2737999999999996</v>
      </c>
      <c r="G129" s="59">
        <v>4.6357999999999997</v>
      </c>
      <c r="H129" s="72">
        <f t="shared" si="6"/>
        <v>0.3620000000000001</v>
      </c>
      <c r="I129" s="56"/>
      <c r="J129" s="81">
        <v>38.200000000000003</v>
      </c>
      <c r="K129" s="86"/>
      <c r="L129" s="99">
        <f t="shared" si="5"/>
        <v>0</v>
      </c>
    </row>
    <row r="130" spans="1:13" ht="16.5" thickBot="1" x14ac:dyDescent="0.3">
      <c r="A130" s="76" t="s">
        <v>172</v>
      </c>
      <c r="B130" s="59">
        <v>3</v>
      </c>
      <c r="C130" s="76"/>
      <c r="D130" s="76" t="s">
        <v>708</v>
      </c>
      <c r="E130" s="76" t="s">
        <v>563</v>
      </c>
      <c r="F130" s="56">
        <v>0.28149999999999997</v>
      </c>
      <c r="G130" s="120">
        <v>0.30080000000000001</v>
      </c>
      <c r="H130" s="72">
        <f t="shared" si="6"/>
        <v>1.9300000000000039E-2</v>
      </c>
      <c r="I130" s="56"/>
      <c r="J130" s="81">
        <v>38.4</v>
      </c>
      <c r="K130" s="86"/>
      <c r="L130" s="99">
        <f t="shared" si="5"/>
        <v>0</v>
      </c>
    </row>
    <row r="131" spans="1:13" ht="16.5" thickBot="1" x14ac:dyDescent="0.3">
      <c r="A131" s="76" t="s">
        <v>173</v>
      </c>
      <c r="B131" s="59">
        <v>3</v>
      </c>
      <c r="C131" s="76"/>
      <c r="D131" s="76"/>
      <c r="E131" s="76"/>
      <c r="F131" s="114">
        <v>1.2658</v>
      </c>
      <c r="G131" s="59">
        <v>1.5586</v>
      </c>
      <c r="H131" s="72">
        <f t="shared" si="6"/>
        <v>0.29279999999999995</v>
      </c>
      <c r="I131" s="56"/>
      <c r="J131" s="81">
        <v>38.200000000000003</v>
      </c>
      <c r="K131" s="86"/>
      <c r="L131" s="99">
        <f t="shared" si="5"/>
        <v>0</v>
      </c>
    </row>
    <row r="132" spans="1:13" ht="16.5" thickBot="1" x14ac:dyDescent="0.3">
      <c r="A132" s="103" t="s">
        <v>174</v>
      </c>
      <c r="B132" s="59">
        <v>3</v>
      </c>
      <c r="C132" s="103"/>
      <c r="D132" s="103" t="s">
        <v>709</v>
      </c>
      <c r="E132" s="103" t="s">
        <v>563</v>
      </c>
      <c r="F132" s="114">
        <v>8.7166999999999994</v>
      </c>
      <c r="G132" s="59">
        <v>8.7181999999999995</v>
      </c>
      <c r="H132" s="72">
        <f t="shared" si="6"/>
        <v>1.5000000000000568E-3</v>
      </c>
      <c r="I132" s="56"/>
      <c r="J132" s="125">
        <v>81.5</v>
      </c>
      <c r="K132" s="86"/>
      <c r="L132" s="99"/>
      <c r="M132" s="104">
        <v>44327</v>
      </c>
    </row>
    <row r="133" spans="1:13" ht="15.95" customHeight="1" thickBot="1" x14ac:dyDescent="0.3">
      <c r="A133" s="76" t="s">
        <v>175</v>
      </c>
      <c r="B133" s="59">
        <v>3</v>
      </c>
      <c r="C133" s="76"/>
      <c r="D133" s="76" t="s">
        <v>710</v>
      </c>
      <c r="E133" s="76" t="s">
        <v>563</v>
      </c>
      <c r="F133" s="114">
        <v>8.3333999999999993</v>
      </c>
      <c r="G133" s="59">
        <v>8.9964999999999993</v>
      </c>
      <c r="H133" s="72">
        <f t="shared" si="6"/>
        <v>0.66310000000000002</v>
      </c>
      <c r="I133" s="56"/>
      <c r="J133" s="81">
        <v>86.2</v>
      </c>
      <c r="K133" s="86"/>
      <c r="L133" s="99">
        <f t="shared" si="5"/>
        <v>0</v>
      </c>
    </row>
    <row r="134" spans="1:13" ht="15.95" customHeight="1" thickBot="1" x14ac:dyDescent="0.3">
      <c r="A134" s="76" t="s">
        <v>176</v>
      </c>
      <c r="B134" s="59">
        <v>3</v>
      </c>
      <c r="C134" s="76"/>
      <c r="D134" s="76" t="s">
        <v>711</v>
      </c>
      <c r="E134" s="76" t="s">
        <v>563</v>
      </c>
      <c r="F134" s="114">
        <v>2.9422999999999999</v>
      </c>
      <c r="G134" s="59">
        <v>2.9647000000000001</v>
      </c>
      <c r="H134" s="72">
        <f t="shared" si="6"/>
        <v>2.2400000000000198E-2</v>
      </c>
      <c r="I134" s="56"/>
      <c r="J134" s="81">
        <v>38.1</v>
      </c>
      <c r="K134" s="86"/>
      <c r="L134" s="99">
        <f t="shared" si="5"/>
        <v>0</v>
      </c>
    </row>
    <row r="135" spans="1:13" ht="15.95" customHeight="1" thickBot="1" x14ac:dyDescent="0.3">
      <c r="A135" s="76" t="s">
        <v>177</v>
      </c>
      <c r="B135" s="59">
        <v>3</v>
      </c>
      <c r="C135" s="76"/>
      <c r="D135" s="76"/>
      <c r="E135" s="76"/>
      <c r="F135" s="114">
        <v>2.3449</v>
      </c>
      <c r="G135" s="59">
        <v>2.7004000000000001</v>
      </c>
      <c r="H135" s="72">
        <f t="shared" si="6"/>
        <v>0.35550000000000015</v>
      </c>
      <c r="I135" s="56"/>
      <c r="J135" s="81">
        <v>38.299999999999997</v>
      </c>
      <c r="K135" s="86"/>
      <c r="L135" s="99">
        <f t="shared" si="5"/>
        <v>0</v>
      </c>
    </row>
    <row r="136" spans="1:13" ht="15.95" customHeight="1" thickBot="1" x14ac:dyDescent="0.3">
      <c r="A136" s="76" t="s">
        <v>178</v>
      </c>
      <c r="B136" s="59">
        <v>3</v>
      </c>
      <c r="C136" s="76"/>
      <c r="D136" s="76" t="s">
        <v>712</v>
      </c>
      <c r="E136" s="76" t="s">
        <v>563</v>
      </c>
      <c r="F136" s="114">
        <v>4.0913000000000004</v>
      </c>
      <c r="G136" s="59">
        <v>4.4734999999999996</v>
      </c>
      <c r="H136" s="72">
        <f t="shared" si="6"/>
        <v>0.38219999999999921</v>
      </c>
      <c r="I136" s="56"/>
      <c r="J136" s="81">
        <v>38.200000000000003</v>
      </c>
      <c r="K136" s="86"/>
      <c r="L136" s="99">
        <f t="shared" si="5"/>
        <v>0</v>
      </c>
    </row>
    <row r="137" spans="1:13" ht="15.95" customHeight="1" thickBot="1" x14ac:dyDescent="0.3">
      <c r="A137" s="76" t="s">
        <v>179</v>
      </c>
      <c r="B137" s="59">
        <v>3</v>
      </c>
      <c r="C137" s="76"/>
      <c r="D137" s="76" t="s">
        <v>713</v>
      </c>
      <c r="E137" s="76" t="s">
        <v>563</v>
      </c>
      <c r="F137" s="114">
        <v>8.7489000000000008</v>
      </c>
      <c r="G137" s="59">
        <v>9.3193000000000001</v>
      </c>
      <c r="H137" s="72">
        <f t="shared" si="6"/>
        <v>0.57039999999999935</v>
      </c>
      <c r="I137" s="56"/>
      <c r="J137" s="81">
        <v>81.599999999999994</v>
      </c>
      <c r="K137" s="86"/>
      <c r="L137" s="99">
        <f t="shared" si="5"/>
        <v>0</v>
      </c>
    </row>
    <row r="138" spans="1:13" ht="15.95" customHeight="1" thickBot="1" x14ac:dyDescent="0.3">
      <c r="A138" s="76" t="s">
        <v>180</v>
      </c>
      <c r="B138" s="59">
        <v>3</v>
      </c>
      <c r="C138" s="76"/>
      <c r="D138" s="76" t="s">
        <v>714</v>
      </c>
      <c r="E138" s="76" t="s">
        <v>563</v>
      </c>
      <c r="F138" s="114">
        <v>7.6988000000000003</v>
      </c>
      <c r="G138" s="59">
        <v>7.6988000000000003</v>
      </c>
      <c r="H138" s="72">
        <f t="shared" si="6"/>
        <v>0</v>
      </c>
      <c r="I138" s="56">
        <f t="shared" ref="I138:I139" si="7">0.008056*J138</f>
        <v>0.6928160000000001</v>
      </c>
      <c r="J138" s="43">
        <v>86</v>
      </c>
      <c r="K138" s="86"/>
      <c r="L138" s="99">
        <f t="shared" si="5"/>
        <v>0</v>
      </c>
    </row>
    <row r="139" spans="1:13" ht="15.95" customHeight="1" thickBot="1" x14ac:dyDescent="0.3">
      <c r="A139" s="76" t="s">
        <v>181</v>
      </c>
      <c r="B139" s="59">
        <v>3</v>
      </c>
      <c r="C139" s="76"/>
      <c r="D139" s="76"/>
      <c r="E139" s="76"/>
      <c r="F139" s="114">
        <v>1.2730999999999999</v>
      </c>
      <c r="G139" s="59">
        <v>1.2730999999999999</v>
      </c>
      <c r="H139" s="72">
        <f t="shared" si="6"/>
        <v>0</v>
      </c>
      <c r="I139" s="56">
        <f t="shared" si="7"/>
        <v>0.30854480000000001</v>
      </c>
      <c r="J139" s="81">
        <v>38.299999999999997</v>
      </c>
      <c r="K139" s="86"/>
      <c r="L139" s="99">
        <f t="shared" si="5"/>
        <v>0</v>
      </c>
    </row>
    <row r="140" spans="1:13" ht="15.95" customHeight="1" thickBot="1" x14ac:dyDescent="0.3">
      <c r="A140" s="76" t="s">
        <v>182</v>
      </c>
      <c r="B140" s="59">
        <v>3</v>
      </c>
      <c r="C140" s="76"/>
      <c r="D140" s="76" t="s">
        <v>715</v>
      </c>
      <c r="E140" s="76" t="s">
        <v>563</v>
      </c>
      <c r="F140" s="114">
        <v>4.4311999999999996</v>
      </c>
      <c r="G140" s="59">
        <v>4.7882999999999996</v>
      </c>
      <c r="H140" s="72">
        <f t="shared" si="6"/>
        <v>0.35709999999999997</v>
      </c>
      <c r="I140" s="56"/>
      <c r="J140" s="81">
        <v>38.299999999999997</v>
      </c>
      <c r="K140" s="86"/>
      <c r="L140" s="99">
        <f t="shared" si="5"/>
        <v>0</v>
      </c>
      <c r="M140" s="100">
        <f>L140*F536</f>
        <v>0</v>
      </c>
    </row>
    <row r="141" spans="1:13" ht="15.95" customHeight="1" thickBot="1" x14ac:dyDescent="0.3">
      <c r="A141" s="76" t="s">
        <v>183</v>
      </c>
      <c r="B141" s="59">
        <v>3</v>
      </c>
      <c r="C141" s="76"/>
      <c r="D141" s="76" t="s">
        <v>716</v>
      </c>
      <c r="E141" s="76" t="s">
        <v>563</v>
      </c>
      <c r="F141" s="114">
        <v>4.9036999999999997</v>
      </c>
      <c r="G141" s="59">
        <v>5.2957999999999998</v>
      </c>
      <c r="H141" s="72">
        <f t="shared" si="6"/>
        <v>0.39210000000000012</v>
      </c>
      <c r="I141" s="56"/>
      <c r="J141" s="43">
        <v>38</v>
      </c>
      <c r="K141" s="86"/>
      <c r="L141" s="99">
        <f t="shared" si="5"/>
        <v>0</v>
      </c>
    </row>
    <row r="142" spans="1:13" ht="15.95" customHeight="1" thickBot="1" x14ac:dyDescent="0.3">
      <c r="A142" s="76" t="s">
        <v>184</v>
      </c>
      <c r="B142" s="59">
        <v>3</v>
      </c>
      <c r="C142" s="76"/>
      <c r="D142" s="76" t="s">
        <v>717</v>
      </c>
      <c r="E142" s="76" t="s">
        <v>563</v>
      </c>
      <c r="F142" s="114">
        <v>8.8386999999999993</v>
      </c>
      <c r="G142" s="59">
        <v>9.5480999999999998</v>
      </c>
      <c r="H142" s="72">
        <f t="shared" si="6"/>
        <v>0.70940000000000047</v>
      </c>
      <c r="I142" s="56"/>
      <c r="J142" s="81">
        <v>81.400000000000006</v>
      </c>
      <c r="K142" s="86"/>
      <c r="L142" s="99">
        <f t="shared" si="5"/>
        <v>0</v>
      </c>
    </row>
    <row r="143" spans="1:13" ht="15.95" customHeight="1" thickBot="1" x14ac:dyDescent="0.3">
      <c r="A143" s="76" t="s">
        <v>185</v>
      </c>
      <c r="B143" s="59">
        <v>3</v>
      </c>
      <c r="C143" s="76"/>
      <c r="D143" s="76" t="s">
        <v>718</v>
      </c>
      <c r="E143" s="76" t="s">
        <v>563</v>
      </c>
      <c r="F143" s="114">
        <v>8.9397000000000002</v>
      </c>
      <c r="G143" s="59">
        <v>9.4484999999999992</v>
      </c>
      <c r="H143" s="72">
        <f t="shared" si="6"/>
        <v>0.50879999999999903</v>
      </c>
      <c r="I143" s="56"/>
      <c r="J143" s="81">
        <v>86.1</v>
      </c>
      <c r="K143" s="86"/>
      <c r="L143" s="99">
        <f t="shared" si="5"/>
        <v>0</v>
      </c>
    </row>
    <row r="144" spans="1:13" ht="15.95" customHeight="1" thickBot="1" x14ac:dyDescent="0.3">
      <c r="A144" s="76" t="s">
        <v>186</v>
      </c>
      <c r="B144" s="59">
        <v>3</v>
      </c>
      <c r="C144" s="76"/>
      <c r="D144" s="76" t="s">
        <v>719</v>
      </c>
      <c r="E144" s="76" t="s">
        <v>563</v>
      </c>
      <c r="F144" s="114">
        <v>4.2706</v>
      </c>
      <c r="G144" s="59">
        <v>4.5740999999999996</v>
      </c>
      <c r="H144" s="72">
        <f t="shared" si="6"/>
        <v>0.30349999999999966</v>
      </c>
      <c r="I144" s="56"/>
      <c r="J144" s="43">
        <v>38</v>
      </c>
      <c r="K144" s="86"/>
      <c r="L144" s="99">
        <f t="shared" si="5"/>
        <v>0</v>
      </c>
    </row>
    <row r="145" spans="1:12" ht="15.95" customHeight="1" thickBot="1" x14ac:dyDescent="0.3">
      <c r="A145" s="76" t="s">
        <v>187</v>
      </c>
      <c r="B145" s="59">
        <v>3</v>
      </c>
      <c r="C145" s="76"/>
      <c r="D145" s="76" t="s">
        <v>720</v>
      </c>
      <c r="E145" s="76" t="s">
        <v>563</v>
      </c>
      <c r="F145" s="114">
        <v>4.8022999999999998</v>
      </c>
      <c r="G145" s="59">
        <v>5.1085000000000003</v>
      </c>
      <c r="H145" s="72">
        <f t="shared" si="6"/>
        <v>0.30620000000000047</v>
      </c>
      <c r="I145" s="56"/>
      <c r="J145" s="81">
        <v>38.5</v>
      </c>
      <c r="K145" s="86"/>
      <c r="L145" s="99">
        <f t="shared" si="5"/>
        <v>0</v>
      </c>
    </row>
    <row r="146" spans="1:12" ht="15.95" customHeight="1" thickBot="1" x14ac:dyDescent="0.3">
      <c r="A146" s="76" t="s">
        <v>188</v>
      </c>
      <c r="B146" s="59">
        <v>3</v>
      </c>
      <c r="C146" s="76"/>
      <c r="D146" s="76" t="s">
        <v>721</v>
      </c>
      <c r="E146" s="76" t="s">
        <v>563</v>
      </c>
      <c r="F146" s="114">
        <v>3.9481999999999999</v>
      </c>
      <c r="G146" s="59">
        <v>4.1932</v>
      </c>
      <c r="H146" s="72">
        <f t="shared" si="6"/>
        <v>0.24500000000000011</v>
      </c>
      <c r="I146" s="56"/>
      <c r="J146" s="43">
        <v>38</v>
      </c>
      <c r="K146" s="86"/>
      <c r="L146" s="99">
        <f t="shared" si="5"/>
        <v>0</v>
      </c>
    </row>
    <row r="147" spans="1:12" ht="15.95" customHeight="1" thickBot="1" x14ac:dyDescent="0.3">
      <c r="A147" s="76" t="s">
        <v>189</v>
      </c>
      <c r="B147" s="59">
        <v>3</v>
      </c>
      <c r="C147" s="76"/>
      <c r="D147" s="76" t="s">
        <v>722</v>
      </c>
      <c r="E147" s="76" t="s">
        <v>563</v>
      </c>
      <c r="F147" s="114">
        <v>4.9804000000000004</v>
      </c>
      <c r="G147" s="59">
        <v>5.9019000000000004</v>
      </c>
      <c r="H147" s="72">
        <f t="shared" si="6"/>
        <v>0.92149999999999999</v>
      </c>
      <c r="I147" s="56"/>
      <c r="J147" s="81">
        <v>81.400000000000006</v>
      </c>
      <c r="K147" s="86"/>
      <c r="L147" s="99">
        <f t="shared" si="5"/>
        <v>0</v>
      </c>
    </row>
    <row r="148" spans="1:12" ht="16.5" thickBot="1" x14ac:dyDescent="0.3">
      <c r="A148" s="76" t="s">
        <v>190</v>
      </c>
      <c r="B148" s="59">
        <v>3</v>
      </c>
      <c r="C148" s="76"/>
      <c r="D148" s="76" t="s">
        <v>723</v>
      </c>
      <c r="E148" s="76" t="s">
        <v>563</v>
      </c>
      <c r="F148" s="114">
        <v>8.8567</v>
      </c>
      <c r="G148" s="59">
        <v>9.4078999999999997</v>
      </c>
      <c r="H148" s="72">
        <f t="shared" si="6"/>
        <v>0.55119999999999969</v>
      </c>
      <c r="I148" s="56"/>
      <c r="J148" s="81">
        <v>85.7</v>
      </c>
      <c r="K148" s="86"/>
      <c r="L148" s="99">
        <f t="shared" si="5"/>
        <v>0</v>
      </c>
    </row>
    <row r="149" spans="1:12" ht="16.5" thickBot="1" x14ac:dyDescent="0.3">
      <c r="A149" s="76" t="s">
        <v>191</v>
      </c>
      <c r="B149" s="59">
        <v>3</v>
      </c>
      <c r="C149" s="76"/>
      <c r="D149" s="76" t="s">
        <v>724</v>
      </c>
      <c r="E149" s="76" t="s">
        <v>563</v>
      </c>
      <c r="F149" s="114">
        <v>3.3441000000000001</v>
      </c>
      <c r="G149" s="59">
        <v>3.4045000000000001</v>
      </c>
      <c r="H149" s="72">
        <f t="shared" si="6"/>
        <v>6.0400000000000009E-2</v>
      </c>
      <c r="I149" s="56"/>
      <c r="J149" s="81">
        <v>38.1</v>
      </c>
      <c r="K149" s="86"/>
      <c r="L149" s="99">
        <f t="shared" si="5"/>
        <v>0</v>
      </c>
    </row>
    <row r="150" spans="1:12" ht="16.5" thickBot="1" x14ac:dyDescent="0.3">
      <c r="A150" s="76" t="s">
        <v>192</v>
      </c>
      <c r="B150" s="59">
        <v>3</v>
      </c>
      <c r="C150" s="76"/>
      <c r="D150" s="76" t="s">
        <v>725</v>
      </c>
      <c r="E150" s="76" t="s">
        <v>563</v>
      </c>
      <c r="F150" s="114">
        <v>3.0326</v>
      </c>
      <c r="G150" s="59">
        <v>3.3340999999999998</v>
      </c>
      <c r="H150" s="72">
        <f t="shared" si="6"/>
        <v>0.30149999999999988</v>
      </c>
      <c r="I150" s="56"/>
      <c r="J150" s="81">
        <v>38.4</v>
      </c>
      <c r="K150" s="86"/>
      <c r="L150" s="99">
        <f t="shared" si="5"/>
        <v>0</v>
      </c>
    </row>
    <row r="151" spans="1:12" ht="16.5" thickBot="1" x14ac:dyDescent="0.3">
      <c r="A151" s="76" t="s">
        <v>193</v>
      </c>
      <c r="B151" s="59">
        <v>3</v>
      </c>
      <c r="C151" s="76"/>
      <c r="D151" s="76" t="s">
        <v>726</v>
      </c>
      <c r="E151" s="76" t="s">
        <v>563</v>
      </c>
      <c r="F151" s="114">
        <v>4.7670000000000003</v>
      </c>
      <c r="G151" s="59">
        <v>5.1041999999999996</v>
      </c>
      <c r="H151" s="72">
        <f t="shared" si="6"/>
        <v>0.33719999999999928</v>
      </c>
      <c r="I151" s="56"/>
      <c r="J151" s="81">
        <v>38.299999999999997</v>
      </c>
      <c r="K151" s="86"/>
      <c r="L151" s="99">
        <f t="shared" si="5"/>
        <v>0</v>
      </c>
    </row>
    <row r="152" spans="1:12" ht="40.5" customHeight="1" thickBot="1" x14ac:dyDescent="0.3">
      <c r="A152" s="76" t="s">
        <v>194</v>
      </c>
      <c r="B152" s="59">
        <v>3</v>
      </c>
      <c r="C152" s="76"/>
      <c r="D152" s="76" t="s">
        <v>727</v>
      </c>
      <c r="E152" s="76" t="s">
        <v>563</v>
      </c>
      <c r="F152" s="114">
        <v>8.8897999999999993</v>
      </c>
      <c r="G152" s="59">
        <v>9.5864999999999991</v>
      </c>
      <c r="H152" s="72">
        <f t="shared" si="6"/>
        <v>0.69669999999999987</v>
      </c>
      <c r="I152" s="56"/>
      <c r="J152" s="81">
        <v>81.5</v>
      </c>
      <c r="K152" s="86"/>
      <c r="L152" s="99">
        <f t="shared" si="5"/>
        <v>0</v>
      </c>
    </row>
    <row r="153" spans="1:12" ht="16.5" thickBot="1" x14ac:dyDescent="0.3">
      <c r="A153" s="76" t="s">
        <v>195</v>
      </c>
      <c r="B153" s="59">
        <v>3</v>
      </c>
      <c r="C153" s="76"/>
      <c r="D153" s="76" t="s">
        <v>728</v>
      </c>
      <c r="E153" s="76" t="s">
        <v>563</v>
      </c>
      <c r="F153" s="114">
        <v>8.6534999999999993</v>
      </c>
      <c r="G153" s="59">
        <v>9.1816999999999993</v>
      </c>
      <c r="H153" s="72">
        <f t="shared" si="6"/>
        <v>0.5282</v>
      </c>
      <c r="I153" s="56"/>
      <c r="J153" s="81">
        <v>85.7</v>
      </c>
      <c r="K153" s="86"/>
      <c r="L153" s="99">
        <f t="shared" si="5"/>
        <v>0</v>
      </c>
    </row>
    <row r="154" spans="1:12" ht="39" customHeight="1" thickBot="1" x14ac:dyDescent="0.3">
      <c r="A154" s="76" t="s">
        <v>196</v>
      </c>
      <c r="B154" s="59">
        <v>3</v>
      </c>
      <c r="C154" s="76"/>
      <c r="D154" s="76" t="s">
        <v>729</v>
      </c>
      <c r="E154" s="76" t="s">
        <v>563</v>
      </c>
      <c r="F154" s="114">
        <v>4.7346000000000004</v>
      </c>
      <c r="G154" s="59">
        <v>4.7347999999999999</v>
      </c>
      <c r="H154" s="72">
        <f t="shared" si="6"/>
        <v>1.9999999999953388E-4</v>
      </c>
      <c r="I154" s="56"/>
      <c r="J154" s="81">
        <v>37.799999999999997</v>
      </c>
      <c r="K154" s="86"/>
      <c r="L154" s="99">
        <f t="shared" si="5"/>
        <v>0</v>
      </c>
    </row>
    <row r="155" spans="1:12" ht="36.75" customHeight="1" thickBot="1" x14ac:dyDescent="0.3">
      <c r="A155" s="76" t="s">
        <v>197</v>
      </c>
      <c r="B155" s="59">
        <v>3</v>
      </c>
      <c r="C155" s="76"/>
      <c r="D155" s="76" t="s">
        <v>730</v>
      </c>
      <c r="E155" s="76" t="s">
        <v>563</v>
      </c>
      <c r="F155" s="114">
        <v>4.8757000000000001</v>
      </c>
      <c r="G155" s="59">
        <v>5.1730999999999998</v>
      </c>
      <c r="H155" s="72">
        <f t="shared" si="6"/>
        <v>0.29739999999999966</v>
      </c>
      <c r="I155" s="56"/>
      <c r="J155" s="81">
        <v>38.5</v>
      </c>
      <c r="K155" s="86"/>
      <c r="L155" s="99">
        <f t="shared" ref="L155:L212" si="8">-K155</f>
        <v>0</v>
      </c>
    </row>
    <row r="156" spans="1:12" ht="16.5" thickBot="1" x14ac:dyDescent="0.3">
      <c r="A156" s="76" t="s">
        <v>198</v>
      </c>
      <c r="B156" s="59">
        <v>3</v>
      </c>
      <c r="C156" s="76"/>
      <c r="D156" s="76" t="s">
        <v>731</v>
      </c>
      <c r="E156" s="76" t="s">
        <v>563</v>
      </c>
      <c r="F156" s="114">
        <v>4.5810000000000004</v>
      </c>
      <c r="G156" s="59">
        <v>4.9349999999999996</v>
      </c>
      <c r="H156" s="72">
        <f t="shared" si="6"/>
        <v>0.3539999999999992</v>
      </c>
      <c r="I156" s="56"/>
      <c r="J156" s="81">
        <v>38.200000000000003</v>
      </c>
      <c r="K156" s="86"/>
      <c r="L156" s="99">
        <f t="shared" si="8"/>
        <v>0</v>
      </c>
    </row>
    <row r="157" spans="1:12" ht="39" customHeight="1" thickBot="1" x14ac:dyDescent="0.3">
      <c r="A157" s="76" t="s">
        <v>199</v>
      </c>
      <c r="B157" s="59">
        <v>3</v>
      </c>
      <c r="C157" s="76"/>
      <c r="D157" s="76" t="s">
        <v>732</v>
      </c>
      <c r="E157" s="76" t="s">
        <v>563</v>
      </c>
      <c r="F157" s="114">
        <v>6.7169999999999996</v>
      </c>
      <c r="G157" s="59">
        <v>7.2831999999999999</v>
      </c>
      <c r="H157" s="72">
        <f t="shared" si="6"/>
        <v>0.56620000000000026</v>
      </c>
      <c r="I157" s="56"/>
      <c r="J157" s="81">
        <v>81.400000000000006</v>
      </c>
      <c r="K157" s="86"/>
      <c r="L157" s="99">
        <f t="shared" si="8"/>
        <v>0</v>
      </c>
    </row>
    <row r="158" spans="1:12" ht="16.5" thickBot="1" x14ac:dyDescent="0.3">
      <c r="A158" s="76" t="s">
        <v>200</v>
      </c>
      <c r="B158" s="59">
        <v>3</v>
      </c>
      <c r="C158" s="76"/>
      <c r="D158" s="76"/>
      <c r="E158" s="76"/>
      <c r="F158" s="114">
        <v>5.2596999999999996</v>
      </c>
      <c r="G158" s="59">
        <v>5.2596999999999996</v>
      </c>
      <c r="H158" s="72">
        <f t="shared" si="6"/>
        <v>0</v>
      </c>
      <c r="I158" s="56">
        <f t="shared" ref="I158:I159" si="9">0.008056*J158</f>
        <v>0.6903992000000001</v>
      </c>
      <c r="J158" s="81">
        <v>85.7</v>
      </c>
      <c r="K158" s="86"/>
      <c r="L158" s="99">
        <f t="shared" si="8"/>
        <v>0</v>
      </c>
    </row>
    <row r="159" spans="1:12" ht="16.5" thickBot="1" x14ac:dyDescent="0.3">
      <c r="A159" s="76" t="s">
        <v>201</v>
      </c>
      <c r="B159" s="59">
        <v>3</v>
      </c>
      <c r="C159" s="76"/>
      <c r="D159" s="76" t="s">
        <v>733</v>
      </c>
      <c r="E159" s="76" t="s">
        <v>563</v>
      </c>
      <c r="F159" s="114">
        <v>3.6309</v>
      </c>
      <c r="G159" s="59">
        <v>3.6309</v>
      </c>
      <c r="H159" s="72">
        <f t="shared" si="6"/>
        <v>0</v>
      </c>
      <c r="I159" s="56">
        <f t="shared" si="9"/>
        <v>0.30935040000000003</v>
      </c>
      <c r="J159" s="81">
        <v>38.4</v>
      </c>
      <c r="K159" s="86"/>
      <c r="L159" s="99">
        <f t="shared" si="8"/>
        <v>0</v>
      </c>
    </row>
    <row r="160" spans="1:12" ht="16.5" thickBot="1" x14ac:dyDescent="0.3">
      <c r="A160" s="76" t="s">
        <v>202</v>
      </c>
      <c r="B160" s="59">
        <v>3</v>
      </c>
      <c r="C160" s="76"/>
      <c r="D160" s="76" t="s">
        <v>734</v>
      </c>
      <c r="E160" s="76" t="s">
        <v>563</v>
      </c>
      <c r="F160" s="114">
        <v>3.4329999999999998</v>
      </c>
      <c r="G160" s="59">
        <v>3.5802999999999998</v>
      </c>
      <c r="H160" s="72">
        <f t="shared" si="6"/>
        <v>0.14729999999999999</v>
      </c>
      <c r="I160" s="56"/>
      <c r="J160" s="81">
        <v>38.4</v>
      </c>
      <c r="K160" s="86"/>
      <c r="L160" s="99">
        <f t="shared" si="8"/>
        <v>0</v>
      </c>
    </row>
    <row r="161" spans="1:13" ht="16.5" thickBot="1" x14ac:dyDescent="0.3">
      <c r="A161" s="76" t="s">
        <v>203</v>
      </c>
      <c r="B161" s="59">
        <v>3</v>
      </c>
      <c r="C161" s="76"/>
      <c r="D161" s="76" t="s">
        <v>735</v>
      </c>
      <c r="E161" s="76" t="s">
        <v>563</v>
      </c>
      <c r="F161" s="114">
        <v>4.2925000000000004</v>
      </c>
      <c r="G161" s="59">
        <v>4.6752000000000002</v>
      </c>
      <c r="H161" s="72">
        <f t="shared" si="6"/>
        <v>0.38269999999999982</v>
      </c>
      <c r="I161" s="56"/>
      <c r="J161" s="81">
        <v>38.5</v>
      </c>
      <c r="K161" s="86"/>
      <c r="L161" s="99">
        <f t="shared" si="8"/>
        <v>0</v>
      </c>
    </row>
    <row r="162" spans="1:13" ht="16.5" thickBot="1" x14ac:dyDescent="0.3">
      <c r="A162" s="76" t="s">
        <v>204</v>
      </c>
      <c r="B162" s="59">
        <v>3</v>
      </c>
      <c r="C162" s="76"/>
      <c r="D162" s="76" t="s">
        <v>736</v>
      </c>
      <c r="E162" s="76" t="s">
        <v>563</v>
      </c>
      <c r="F162" s="114">
        <v>8.6210000000000004</v>
      </c>
      <c r="G162" s="59">
        <v>8.6210000000000004</v>
      </c>
      <c r="H162" s="72">
        <f t="shared" si="6"/>
        <v>0</v>
      </c>
      <c r="I162" s="56">
        <f>0.008056*J162</f>
        <v>0.65575840000000007</v>
      </c>
      <c r="J162" s="81">
        <v>81.400000000000006</v>
      </c>
      <c r="K162" s="86"/>
      <c r="L162" s="99">
        <f t="shared" si="8"/>
        <v>0</v>
      </c>
    </row>
    <row r="163" spans="1:13" ht="15.95" customHeight="1" thickBot="1" x14ac:dyDescent="0.3">
      <c r="A163" s="76" t="s">
        <v>205</v>
      </c>
      <c r="B163" s="59">
        <v>3</v>
      </c>
      <c r="C163" s="76"/>
      <c r="D163" s="76" t="s">
        <v>651</v>
      </c>
      <c r="E163" s="76" t="s">
        <v>563</v>
      </c>
      <c r="F163" s="114">
        <v>8.9943000000000008</v>
      </c>
      <c r="G163" s="59">
        <v>9.8282000000000007</v>
      </c>
      <c r="H163" s="72">
        <f t="shared" si="6"/>
        <v>0.83389999999999986</v>
      </c>
      <c r="I163" s="56"/>
      <c r="J163" s="81">
        <v>85.9</v>
      </c>
      <c r="K163" s="86"/>
      <c r="L163" s="99">
        <f t="shared" si="8"/>
        <v>0</v>
      </c>
    </row>
    <row r="164" spans="1:13" ht="15.95" customHeight="1" thickBot="1" x14ac:dyDescent="0.3">
      <c r="A164" s="59" t="s">
        <v>206</v>
      </c>
      <c r="B164" s="59">
        <v>3</v>
      </c>
      <c r="C164" s="59"/>
      <c r="D164" s="59" t="s">
        <v>737</v>
      </c>
      <c r="E164" s="59" t="s">
        <v>563</v>
      </c>
      <c r="F164" s="114">
        <v>4.7554999999999996</v>
      </c>
      <c r="G164" s="59">
        <v>4.9824999999999999</v>
      </c>
      <c r="H164" s="72">
        <f t="shared" si="6"/>
        <v>0.22700000000000031</v>
      </c>
      <c r="I164" s="56"/>
      <c r="J164" s="127">
        <v>37.9</v>
      </c>
      <c r="K164" s="130"/>
      <c r="L164" s="99">
        <f t="shared" si="8"/>
        <v>0</v>
      </c>
      <c r="M164">
        <v>4.38</v>
      </c>
    </row>
    <row r="165" spans="1:13" ht="15.95" customHeight="1" thickBot="1" x14ac:dyDescent="0.3">
      <c r="A165" s="76" t="s">
        <v>207</v>
      </c>
      <c r="B165" s="59">
        <v>3</v>
      </c>
      <c r="C165" s="76"/>
      <c r="D165" s="76" t="s">
        <v>738</v>
      </c>
      <c r="E165" s="76" t="s">
        <v>563</v>
      </c>
      <c r="F165" s="114">
        <v>2.6463000000000001</v>
      </c>
      <c r="G165" s="59">
        <v>2.6463000000000001</v>
      </c>
      <c r="H165" s="72">
        <f t="shared" si="6"/>
        <v>0</v>
      </c>
      <c r="I165" s="56">
        <f>0.008056*J165</f>
        <v>0.30935040000000003</v>
      </c>
      <c r="J165" s="81">
        <v>38.4</v>
      </c>
      <c r="K165" s="86"/>
      <c r="L165" s="99">
        <f t="shared" si="8"/>
        <v>0</v>
      </c>
    </row>
    <row r="166" spans="1:13" ht="15.95" customHeight="1" thickBot="1" x14ac:dyDescent="0.3">
      <c r="A166" s="76" t="s">
        <v>208</v>
      </c>
      <c r="B166" s="59">
        <v>3</v>
      </c>
      <c r="C166" s="76"/>
      <c r="D166" s="76" t="s">
        <v>739</v>
      </c>
      <c r="E166" s="76" t="s">
        <v>563</v>
      </c>
      <c r="F166" s="114">
        <v>5.5754000000000001</v>
      </c>
      <c r="G166" s="59">
        <v>5.9661</v>
      </c>
      <c r="H166" s="72">
        <f t="shared" si="6"/>
        <v>0.39069999999999983</v>
      </c>
      <c r="I166" s="56"/>
      <c r="J166" s="81">
        <v>38.1</v>
      </c>
      <c r="K166" s="86"/>
      <c r="L166" s="99">
        <f t="shared" si="8"/>
        <v>0</v>
      </c>
    </row>
    <row r="167" spans="1:13" ht="15.95" customHeight="1" thickBot="1" x14ac:dyDescent="0.3">
      <c r="A167" s="76" t="s">
        <v>209</v>
      </c>
      <c r="B167" s="59">
        <v>3</v>
      </c>
      <c r="C167" s="76"/>
      <c r="D167" s="76" t="s">
        <v>740</v>
      </c>
      <c r="E167" s="76" t="s">
        <v>563</v>
      </c>
      <c r="F167" s="114">
        <v>5.8003999999999998</v>
      </c>
      <c r="G167" s="59">
        <v>6.0688000000000004</v>
      </c>
      <c r="H167" s="72">
        <f t="shared" si="6"/>
        <v>0.26840000000000064</v>
      </c>
      <c r="I167" s="56"/>
      <c r="J167" s="81">
        <v>81.400000000000006</v>
      </c>
      <c r="K167" s="86"/>
      <c r="L167" s="99">
        <f t="shared" si="8"/>
        <v>0</v>
      </c>
    </row>
    <row r="168" spans="1:13" ht="15.95" customHeight="1" thickBot="1" x14ac:dyDescent="0.3">
      <c r="A168" s="76" t="s">
        <v>210</v>
      </c>
      <c r="B168" s="59">
        <v>3</v>
      </c>
      <c r="C168" s="76"/>
      <c r="D168" s="76" t="s">
        <v>741</v>
      </c>
      <c r="E168" s="76" t="s">
        <v>563</v>
      </c>
      <c r="F168" s="114">
        <v>7.9126000000000003</v>
      </c>
      <c r="G168" s="59">
        <v>7.9126000000000003</v>
      </c>
      <c r="H168" s="72">
        <f t="shared" si="6"/>
        <v>0</v>
      </c>
      <c r="I168" s="56">
        <f>0.008056*J168</f>
        <v>0.69120480000000006</v>
      </c>
      <c r="J168" s="81">
        <v>85.8</v>
      </c>
      <c r="K168" s="86"/>
      <c r="L168" s="99">
        <f t="shared" si="8"/>
        <v>0</v>
      </c>
    </row>
    <row r="169" spans="1:13" ht="15.95" customHeight="1" thickBot="1" x14ac:dyDescent="0.3">
      <c r="A169" s="76" t="s">
        <v>211</v>
      </c>
      <c r="B169" s="59">
        <v>3</v>
      </c>
      <c r="C169" s="76"/>
      <c r="D169" s="76" t="s">
        <v>742</v>
      </c>
      <c r="E169" s="76" t="s">
        <v>563</v>
      </c>
      <c r="F169" s="114">
        <v>4.5457000000000001</v>
      </c>
      <c r="G169" s="59">
        <v>4.8003</v>
      </c>
      <c r="H169" s="72">
        <f t="shared" si="6"/>
        <v>0.25459999999999994</v>
      </c>
      <c r="I169" s="56"/>
      <c r="J169" s="81">
        <v>37.799999999999997</v>
      </c>
      <c r="K169" s="86"/>
      <c r="L169" s="99">
        <f t="shared" si="8"/>
        <v>0</v>
      </c>
    </row>
    <row r="170" spans="1:13" ht="18" customHeight="1" thickBot="1" x14ac:dyDescent="0.3">
      <c r="A170" s="76" t="s">
        <v>212</v>
      </c>
      <c r="B170" s="59">
        <v>3</v>
      </c>
      <c r="C170" s="76"/>
      <c r="D170" s="76"/>
      <c r="E170" s="76"/>
      <c r="F170" s="114">
        <v>3.7404000000000002</v>
      </c>
      <c r="G170" s="59">
        <v>4.1421999999999999</v>
      </c>
      <c r="H170" s="72">
        <f t="shared" si="6"/>
        <v>0.40179999999999971</v>
      </c>
      <c r="I170" s="56"/>
      <c r="J170" s="81">
        <v>38.4</v>
      </c>
      <c r="K170" s="86"/>
      <c r="L170" s="99">
        <f t="shared" si="8"/>
        <v>0</v>
      </c>
    </row>
    <row r="171" spans="1:13" ht="15.95" customHeight="1" thickBot="1" x14ac:dyDescent="0.3">
      <c r="A171" s="76" t="s">
        <v>213</v>
      </c>
      <c r="B171" s="59">
        <v>4</v>
      </c>
      <c r="C171" s="76"/>
      <c r="D171" s="76" t="s">
        <v>743</v>
      </c>
      <c r="E171" s="76" t="s">
        <v>563</v>
      </c>
      <c r="F171" s="114">
        <v>2.6347</v>
      </c>
      <c r="G171" s="59">
        <v>2.72</v>
      </c>
      <c r="H171" s="72">
        <f t="shared" si="6"/>
        <v>8.5300000000000153E-2</v>
      </c>
      <c r="I171" s="56"/>
      <c r="J171" s="81">
        <v>38.1</v>
      </c>
      <c r="K171" s="86"/>
      <c r="L171" s="99">
        <f t="shared" si="8"/>
        <v>0</v>
      </c>
    </row>
    <row r="172" spans="1:13" ht="15.95" customHeight="1" thickBot="1" x14ac:dyDescent="0.3">
      <c r="A172" s="76" t="s">
        <v>214</v>
      </c>
      <c r="B172" s="59">
        <v>4</v>
      </c>
      <c r="C172" s="76"/>
      <c r="D172" s="76" t="s">
        <v>744</v>
      </c>
      <c r="E172" s="76" t="s">
        <v>563</v>
      </c>
      <c r="F172" s="114">
        <v>8.2437000000000005</v>
      </c>
      <c r="G172" s="59">
        <v>8.7185000000000006</v>
      </c>
      <c r="H172" s="72">
        <f t="shared" si="6"/>
        <v>0.47480000000000011</v>
      </c>
      <c r="I172" s="56"/>
      <c r="J172" s="81">
        <v>81.400000000000006</v>
      </c>
      <c r="K172" s="86"/>
      <c r="L172" s="99">
        <f t="shared" si="8"/>
        <v>0</v>
      </c>
    </row>
    <row r="173" spans="1:13" ht="15.95" customHeight="1" thickBot="1" x14ac:dyDescent="0.3">
      <c r="A173" s="76" t="s">
        <v>215</v>
      </c>
      <c r="B173" s="59">
        <v>4</v>
      </c>
      <c r="C173" s="76"/>
      <c r="D173" s="76" t="s">
        <v>745</v>
      </c>
      <c r="E173" s="76" t="s">
        <v>563</v>
      </c>
      <c r="F173" s="114">
        <v>12.742599999999999</v>
      </c>
      <c r="G173" s="59">
        <v>13.519600000000001</v>
      </c>
      <c r="H173" s="72">
        <f t="shared" si="6"/>
        <v>0.77700000000000102</v>
      </c>
      <c r="I173" s="56"/>
      <c r="J173" s="81">
        <v>76.8</v>
      </c>
      <c r="K173" s="86"/>
      <c r="L173" s="99">
        <f t="shared" si="8"/>
        <v>0</v>
      </c>
    </row>
    <row r="174" spans="1:13" ht="15.95" customHeight="1" thickBot="1" x14ac:dyDescent="0.3">
      <c r="A174" s="76" t="s">
        <v>216</v>
      </c>
      <c r="B174" s="59">
        <v>4</v>
      </c>
      <c r="C174" s="76"/>
      <c r="D174" s="76" t="s">
        <v>746</v>
      </c>
      <c r="E174" s="76" t="s">
        <v>563</v>
      </c>
      <c r="F174" s="114">
        <v>7.6109</v>
      </c>
      <c r="G174" s="59">
        <v>8.1104000000000003</v>
      </c>
      <c r="H174" s="72">
        <f t="shared" si="6"/>
        <v>0.49950000000000028</v>
      </c>
      <c r="I174" s="56"/>
      <c r="J174" s="81">
        <v>42.5</v>
      </c>
      <c r="K174" s="86"/>
      <c r="L174" s="99">
        <f t="shared" si="8"/>
        <v>0</v>
      </c>
    </row>
    <row r="175" spans="1:13" ht="15.95" customHeight="1" thickBot="1" x14ac:dyDescent="0.3">
      <c r="A175" s="76" t="s">
        <v>217</v>
      </c>
      <c r="B175" s="59">
        <v>4</v>
      </c>
      <c r="C175" s="76"/>
      <c r="D175" s="76" t="s">
        <v>747</v>
      </c>
      <c r="E175" s="76" t="s">
        <v>563</v>
      </c>
      <c r="F175" s="114">
        <v>8.1999999999999993</v>
      </c>
      <c r="G175" s="59">
        <v>9.0077999999999996</v>
      </c>
      <c r="H175" s="72">
        <f t="shared" si="6"/>
        <v>0.8078000000000003</v>
      </c>
      <c r="I175" s="56"/>
      <c r="J175" s="81">
        <v>59.1</v>
      </c>
      <c r="K175" s="86"/>
      <c r="L175" s="99">
        <f t="shared" si="8"/>
        <v>0</v>
      </c>
    </row>
    <row r="176" spans="1:13" ht="30" customHeight="1" thickBot="1" x14ac:dyDescent="0.3">
      <c r="A176" s="76" t="s">
        <v>218</v>
      </c>
      <c r="B176" s="59">
        <v>4</v>
      </c>
      <c r="C176" s="76"/>
      <c r="D176" s="76" t="s">
        <v>748</v>
      </c>
      <c r="E176" s="76" t="s">
        <v>563</v>
      </c>
      <c r="F176" s="114">
        <v>12.928599999999999</v>
      </c>
      <c r="G176" s="59">
        <v>13.9383</v>
      </c>
      <c r="H176" s="72">
        <f t="shared" si="6"/>
        <v>1.0097000000000005</v>
      </c>
      <c r="I176" s="56"/>
      <c r="J176" s="81">
        <v>87.6</v>
      </c>
      <c r="K176" s="86"/>
      <c r="L176" s="99">
        <f t="shared" si="8"/>
        <v>0</v>
      </c>
    </row>
    <row r="177" spans="1:13" ht="16.5" thickBot="1" x14ac:dyDescent="0.3">
      <c r="A177" s="76" t="s">
        <v>219</v>
      </c>
      <c r="B177" s="59">
        <v>4</v>
      </c>
      <c r="C177" s="76"/>
      <c r="D177" s="76" t="s">
        <v>749</v>
      </c>
      <c r="E177" s="76" t="s">
        <v>563</v>
      </c>
      <c r="F177" s="114">
        <v>11.991300000000001</v>
      </c>
      <c r="G177" s="59">
        <v>13.193</v>
      </c>
      <c r="H177" s="72">
        <f t="shared" si="6"/>
        <v>1.2016999999999989</v>
      </c>
      <c r="I177" s="56"/>
      <c r="J177" s="81">
        <v>81.400000000000006</v>
      </c>
      <c r="K177" s="86"/>
      <c r="L177" s="99">
        <f t="shared" si="8"/>
        <v>0</v>
      </c>
    </row>
    <row r="178" spans="1:13" ht="33" customHeight="1" thickBot="1" x14ac:dyDescent="0.3">
      <c r="A178" s="76" t="s">
        <v>220</v>
      </c>
      <c r="B178" s="59">
        <v>4</v>
      </c>
      <c r="C178" s="76"/>
      <c r="D178" s="76" t="s">
        <v>750</v>
      </c>
      <c r="E178" s="76" t="s">
        <v>563</v>
      </c>
      <c r="F178" s="114">
        <v>7.3083999999999998</v>
      </c>
      <c r="G178" s="59">
        <v>7.9555999999999996</v>
      </c>
      <c r="H178" s="72">
        <f t="shared" si="6"/>
        <v>0.64719999999999978</v>
      </c>
      <c r="I178" s="56"/>
      <c r="J178" s="81">
        <v>60.8</v>
      </c>
      <c r="K178" s="86"/>
      <c r="L178" s="99">
        <f t="shared" si="8"/>
        <v>0</v>
      </c>
    </row>
    <row r="179" spans="1:13" ht="32.25" customHeight="1" thickBot="1" x14ac:dyDescent="0.3">
      <c r="A179" s="76" t="s">
        <v>221</v>
      </c>
      <c r="B179" s="59">
        <v>4</v>
      </c>
      <c r="C179" s="76"/>
      <c r="D179" s="76" t="s">
        <v>751</v>
      </c>
      <c r="E179" s="76" t="s">
        <v>563</v>
      </c>
      <c r="F179" s="114">
        <v>6.5003000000000002</v>
      </c>
      <c r="G179" s="59">
        <v>7.1474000000000002</v>
      </c>
      <c r="H179" s="72">
        <f t="shared" si="6"/>
        <v>0.64710000000000001</v>
      </c>
      <c r="I179" s="56"/>
      <c r="J179" s="81">
        <v>58.7</v>
      </c>
      <c r="K179" s="86"/>
      <c r="L179" s="99">
        <f t="shared" si="8"/>
        <v>0</v>
      </c>
    </row>
    <row r="180" spans="1:13" ht="16.5" thickBot="1" x14ac:dyDescent="0.3">
      <c r="A180" s="76" t="s">
        <v>222</v>
      </c>
      <c r="B180" s="59">
        <v>4</v>
      </c>
      <c r="C180" s="76"/>
      <c r="D180" s="76" t="s">
        <v>752</v>
      </c>
      <c r="E180" s="76" t="s">
        <v>563</v>
      </c>
      <c r="F180" s="114">
        <v>12.2247</v>
      </c>
      <c r="G180" s="59">
        <v>13.417</v>
      </c>
      <c r="H180" s="72">
        <f t="shared" si="6"/>
        <v>1.1922999999999995</v>
      </c>
      <c r="I180" s="56"/>
      <c r="J180" s="81">
        <v>86.8</v>
      </c>
      <c r="K180" s="86"/>
      <c r="L180" s="99">
        <f t="shared" si="8"/>
        <v>0</v>
      </c>
    </row>
    <row r="181" spans="1:13" ht="16.5" thickBot="1" x14ac:dyDescent="0.3">
      <c r="A181" s="76" t="s">
        <v>223</v>
      </c>
      <c r="B181" s="59">
        <v>4</v>
      </c>
      <c r="C181" s="76"/>
      <c r="D181" s="76" t="s">
        <v>753</v>
      </c>
      <c r="E181" s="76" t="s">
        <v>563</v>
      </c>
      <c r="F181" s="114">
        <v>10.354900000000001</v>
      </c>
      <c r="G181" s="59">
        <v>10.87</v>
      </c>
      <c r="H181" s="72">
        <f t="shared" si="6"/>
        <v>0.51509999999999856</v>
      </c>
      <c r="I181" s="56"/>
      <c r="J181" s="81">
        <v>81.5</v>
      </c>
      <c r="K181" s="86"/>
      <c r="L181" s="99">
        <f t="shared" si="8"/>
        <v>0</v>
      </c>
    </row>
    <row r="182" spans="1:13" ht="16.5" thickBot="1" x14ac:dyDescent="0.3">
      <c r="A182" s="76" t="s">
        <v>224</v>
      </c>
      <c r="B182" s="59">
        <v>4</v>
      </c>
      <c r="C182" s="76"/>
      <c r="D182" s="76" t="s">
        <v>754</v>
      </c>
      <c r="E182" s="76" t="s">
        <v>563</v>
      </c>
      <c r="F182" s="114">
        <v>6.3874000000000004</v>
      </c>
      <c r="G182" s="59">
        <v>6.6412000000000004</v>
      </c>
      <c r="H182" s="72">
        <f t="shared" si="6"/>
        <v>0.25380000000000003</v>
      </c>
      <c r="I182" s="56"/>
      <c r="J182" s="81">
        <v>60.9</v>
      </c>
      <c r="K182" s="86"/>
      <c r="L182" s="99">
        <f t="shared" si="8"/>
        <v>0</v>
      </c>
    </row>
    <row r="183" spans="1:13" ht="16.5" thickBot="1" x14ac:dyDescent="0.3">
      <c r="A183" s="76" t="s">
        <v>225</v>
      </c>
      <c r="B183" s="59">
        <v>4</v>
      </c>
      <c r="C183" s="76"/>
      <c r="D183" s="76" t="s">
        <v>755</v>
      </c>
      <c r="E183" s="76" t="s">
        <v>563</v>
      </c>
      <c r="F183" s="114">
        <v>5.5792999999999999</v>
      </c>
      <c r="G183" s="59">
        <v>6.0849000000000002</v>
      </c>
      <c r="H183" s="72">
        <f t="shared" ref="H183:H192" si="10">G183-F183</f>
        <v>0.50560000000000027</v>
      </c>
      <c r="I183" s="56"/>
      <c r="J183" s="81">
        <v>58.7</v>
      </c>
      <c r="K183" s="86"/>
      <c r="L183" s="99">
        <f t="shared" si="8"/>
        <v>0</v>
      </c>
    </row>
    <row r="184" spans="1:13" ht="32.25" customHeight="1" thickBot="1" x14ac:dyDescent="0.3">
      <c r="A184" s="76" t="s">
        <v>226</v>
      </c>
      <c r="B184" s="59">
        <v>4</v>
      </c>
      <c r="C184" s="76"/>
      <c r="D184" s="76" t="s">
        <v>756</v>
      </c>
      <c r="E184" s="76" t="s">
        <v>563</v>
      </c>
      <c r="F184" s="114">
        <v>8.4629999999999992</v>
      </c>
      <c r="G184" s="59">
        <v>8.8894000000000002</v>
      </c>
      <c r="H184" s="72">
        <f t="shared" si="10"/>
        <v>0.426400000000001</v>
      </c>
      <c r="I184" s="56"/>
      <c r="J184" s="81">
        <v>86.8</v>
      </c>
      <c r="K184" s="86"/>
      <c r="L184" s="99">
        <f t="shared" si="8"/>
        <v>0</v>
      </c>
    </row>
    <row r="185" spans="1:13" ht="16.5" thickBot="1" x14ac:dyDescent="0.3">
      <c r="A185" s="76" t="s">
        <v>227</v>
      </c>
      <c r="B185" s="59">
        <v>4</v>
      </c>
      <c r="C185" s="76"/>
      <c r="D185" s="76" t="s">
        <v>757</v>
      </c>
      <c r="E185" s="76" t="s">
        <v>563</v>
      </c>
      <c r="F185" s="114">
        <v>9.7622</v>
      </c>
      <c r="G185" s="59">
        <v>10.135</v>
      </c>
      <c r="H185" s="72">
        <f t="shared" si="10"/>
        <v>0.3727999999999998</v>
      </c>
      <c r="I185" s="56"/>
      <c r="J185" s="81">
        <v>81.5</v>
      </c>
      <c r="K185" s="86"/>
      <c r="L185" s="99">
        <f t="shared" si="8"/>
        <v>0</v>
      </c>
    </row>
    <row r="186" spans="1:13" ht="33.75" customHeight="1" thickBot="1" x14ac:dyDescent="0.3">
      <c r="A186" s="76" t="s">
        <v>228</v>
      </c>
      <c r="B186" s="59">
        <v>4</v>
      </c>
      <c r="C186" s="76"/>
      <c r="D186" s="76" t="s">
        <v>758</v>
      </c>
      <c r="E186" s="76" t="s">
        <v>563</v>
      </c>
      <c r="F186" s="114">
        <v>6.4874000000000001</v>
      </c>
      <c r="G186" s="59">
        <v>7.0449999999999999</v>
      </c>
      <c r="H186" s="72">
        <f t="shared" si="10"/>
        <v>0.55759999999999987</v>
      </c>
      <c r="I186" s="56"/>
      <c r="J186" s="81">
        <v>61.1</v>
      </c>
      <c r="K186" s="86"/>
      <c r="L186" s="99">
        <f t="shared" si="8"/>
        <v>0</v>
      </c>
    </row>
    <row r="187" spans="1:13" ht="16.5" thickBot="1" x14ac:dyDescent="0.3">
      <c r="A187" s="76" t="s">
        <v>229</v>
      </c>
      <c r="B187" s="59">
        <v>4</v>
      </c>
      <c r="C187" s="76"/>
      <c r="D187" s="76"/>
      <c r="E187" s="76"/>
      <c r="F187" s="128"/>
      <c r="H187" s="72">
        <f t="shared" si="10"/>
        <v>0</v>
      </c>
      <c r="I187" s="56">
        <f>0.008056*J187</f>
        <v>0.47369280000000002</v>
      </c>
      <c r="J187" s="81">
        <v>58.8</v>
      </c>
      <c r="K187" s="86"/>
      <c r="L187" s="99">
        <f t="shared" si="8"/>
        <v>0</v>
      </c>
    </row>
    <row r="188" spans="1:13" ht="18" customHeight="1" thickBot="1" x14ac:dyDescent="0.3">
      <c r="A188" s="76" t="s">
        <v>230</v>
      </c>
      <c r="B188" s="59">
        <v>4</v>
      </c>
      <c r="C188" s="76"/>
      <c r="D188" s="76" t="s">
        <v>759</v>
      </c>
      <c r="E188" s="76" t="s">
        <v>563</v>
      </c>
      <c r="F188" s="114">
        <v>9.0806000000000004</v>
      </c>
      <c r="G188" s="59">
        <v>9.1073000000000004</v>
      </c>
      <c r="H188" s="72">
        <f t="shared" si="10"/>
        <v>2.6699999999999946E-2</v>
      </c>
      <c r="I188" s="56"/>
      <c r="J188" s="81">
        <v>86.9</v>
      </c>
      <c r="K188" s="86"/>
      <c r="L188" s="99">
        <f t="shared" si="8"/>
        <v>0</v>
      </c>
    </row>
    <row r="189" spans="1:13" ht="16.5" thickBot="1" x14ac:dyDescent="0.3">
      <c r="A189" s="76" t="s">
        <v>231</v>
      </c>
      <c r="B189" s="59">
        <v>4</v>
      </c>
      <c r="C189" s="76"/>
      <c r="D189" s="76" t="s">
        <v>760</v>
      </c>
      <c r="E189" s="76" t="s">
        <v>563</v>
      </c>
      <c r="F189" s="114">
        <v>7.6132</v>
      </c>
      <c r="G189" s="59">
        <v>8.18</v>
      </c>
      <c r="H189" s="72">
        <f t="shared" si="10"/>
        <v>0.56679999999999975</v>
      </c>
      <c r="I189" s="56"/>
      <c r="J189" s="81">
        <v>81.599999999999994</v>
      </c>
      <c r="K189" s="86"/>
      <c r="L189" s="99">
        <f t="shared" si="8"/>
        <v>0</v>
      </c>
    </row>
    <row r="190" spans="1:13" ht="16.5" thickBot="1" x14ac:dyDescent="0.3">
      <c r="A190" s="76" t="s">
        <v>232</v>
      </c>
      <c r="B190" s="59">
        <v>4</v>
      </c>
      <c r="C190" s="76"/>
      <c r="D190" s="76" t="s">
        <v>761</v>
      </c>
      <c r="E190" s="76" t="s">
        <v>563</v>
      </c>
      <c r="F190" s="114">
        <v>6.4714</v>
      </c>
      <c r="G190" s="59">
        <v>6.9196999999999997</v>
      </c>
      <c r="H190" s="72">
        <f t="shared" si="10"/>
        <v>0.4482999999999997</v>
      </c>
      <c r="I190" s="56"/>
      <c r="J190" s="81">
        <v>60.9</v>
      </c>
      <c r="K190" s="86"/>
      <c r="L190" s="99">
        <f t="shared" si="8"/>
        <v>0</v>
      </c>
    </row>
    <row r="191" spans="1:13" ht="16.5" thickBot="1" x14ac:dyDescent="0.3">
      <c r="A191" s="76" t="s">
        <v>233</v>
      </c>
      <c r="B191" s="59">
        <v>4</v>
      </c>
      <c r="C191" s="76"/>
      <c r="D191" s="76" t="s">
        <v>762</v>
      </c>
      <c r="E191" s="76" t="s">
        <v>563</v>
      </c>
      <c r="F191" s="114">
        <v>6.5715000000000003</v>
      </c>
      <c r="G191" s="59">
        <v>6.9965999999999999</v>
      </c>
      <c r="H191" s="72">
        <f t="shared" si="10"/>
        <v>0.42509999999999959</v>
      </c>
      <c r="I191" s="56"/>
      <c r="J191" s="81">
        <v>58.8</v>
      </c>
      <c r="K191" s="86"/>
      <c r="L191" s="99">
        <f t="shared" si="8"/>
        <v>0</v>
      </c>
      <c r="M191" s="100">
        <f>L191*F536</f>
        <v>0</v>
      </c>
    </row>
    <row r="192" spans="1:13" ht="15.95" customHeight="1" thickBot="1" x14ac:dyDescent="0.3">
      <c r="A192" s="76" t="s">
        <v>234</v>
      </c>
      <c r="B192" s="59">
        <v>4</v>
      </c>
      <c r="C192" s="76"/>
      <c r="D192" s="76" t="s">
        <v>763</v>
      </c>
      <c r="E192" s="76" t="s">
        <v>563</v>
      </c>
      <c r="F192" s="114">
        <v>9.4697999999999993</v>
      </c>
      <c r="G192" s="59">
        <v>10.0176</v>
      </c>
      <c r="H192" s="72">
        <f t="shared" si="10"/>
        <v>0.54780000000000051</v>
      </c>
      <c r="I192" s="56"/>
      <c r="J192" s="81">
        <v>86.8</v>
      </c>
      <c r="K192" s="86"/>
      <c r="L192" s="99">
        <f t="shared" si="8"/>
        <v>0</v>
      </c>
    </row>
    <row r="193" spans="1:12" ht="15.95" customHeight="1" thickBot="1" x14ac:dyDescent="0.3">
      <c r="A193" s="76" t="s">
        <v>235</v>
      </c>
      <c r="B193" s="59">
        <v>4</v>
      </c>
      <c r="C193" s="76"/>
      <c r="D193" s="76" t="s">
        <v>764</v>
      </c>
      <c r="E193" s="76" t="s">
        <v>563</v>
      </c>
      <c r="F193" s="114">
        <v>7.7957000000000001</v>
      </c>
      <c r="G193" s="59">
        <v>8.1692</v>
      </c>
      <c r="H193" s="72">
        <f t="shared" ref="H193" si="11">G193-F193</f>
        <v>0.37349999999999994</v>
      </c>
      <c r="I193" s="56"/>
      <c r="J193" s="81">
        <v>81.599999999999994</v>
      </c>
      <c r="K193" s="86"/>
      <c r="L193" s="99">
        <f t="shared" si="8"/>
        <v>0</v>
      </c>
    </row>
    <row r="194" spans="1:12" ht="15.95" customHeight="1" thickBot="1" x14ac:dyDescent="0.3">
      <c r="A194" s="76" t="s">
        <v>236</v>
      </c>
      <c r="B194" s="59">
        <v>4</v>
      </c>
      <c r="C194" s="76"/>
      <c r="D194" s="76" t="s">
        <v>765</v>
      </c>
      <c r="E194" s="76" t="s">
        <v>563</v>
      </c>
      <c r="F194" s="114">
        <v>7.3903999999999996</v>
      </c>
      <c r="G194" s="59">
        <v>7.7824999999999998</v>
      </c>
      <c r="H194" s="72">
        <f t="shared" ref="H194:H249" si="12">G194-F194</f>
        <v>0.39210000000000012</v>
      </c>
      <c r="I194" s="56"/>
      <c r="J194" s="81">
        <v>60.9</v>
      </c>
      <c r="K194" s="86"/>
      <c r="L194" s="99">
        <f t="shared" si="8"/>
        <v>0</v>
      </c>
    </row>
    <row r="195" spans="1:12" ht="15.95" customHeight="1" thickBot="1" x14ac:dyDescent="0.3">
      <c r="A195" s="76" t="s">
        <v>237</v>
      </c>
      <c r="B195" s="59">
        <v>4</v>
      </c>
      <c r="C195" s="76"/>
      <c r="D195" s="76" t="s">
        <v>766</v>
      </c>
      <c r="E195" s="76" t="s">
        <v>563</v>
      </c>
      <c r="F195" s="114">
        <v>5.0587999999999997</v>
      </c>
      <c r="G195" s="59">
        <v>5.4908999999999999</v>
      </c>
      <c r="H195" s="72">
        <f t="shared" si="12"/>
        <v>0.43210000000000015</v>
      </c>
      <c r="I195" s="56"/>
      <c r="J195" s="81">
        <v>58.8</v>
      </c>
      <c r="K195" s="124"/>
      <c r="L195" s="99">
        <f t="shared" si="8"/>
        <v>0</v>
      </c>
    </row>
    <row r="196" spans="1:12" ht="15.95" customHeight="1" thickBot="1" x14ac:dyDescent="0.3">
      <c r="A196" s="76" t="s">
        <v>238</v>
      </c>
      <c r="B196" s="59">
        <v>4</v>
      </c>
      <c r="C196" s="76"/>
      <c r="D196" s="76" t="s">
        <v>767</v>
      </c>
      <c r="E196" s="76" t="s">
        <v>563</v>
      </c>
      <c r="F196" s="114">
        <v>8.0982000000000003</v>
      </c>
      <c r="G196" s="59">
        <v>8.6975999999999996</v>
      </c>
      <c r="H196" s="72">
        <f t="shared" si="12"/>
        <v>0.59939999999999927</v>
      </c>
      <c r="I196" s="56"/>
      <c r="J196" s="81">
        <v>86.8</v>
      </c>
      <c r="K196" s="86"/>
      <c r="L196" s="99">
        <f t="shared" si="8"/>
        <v>0</v>
      </c>
    </row>
    <row r="197" spans="1:12" ht="15.95" customHeight="1" thickBot="1" x14ac:dyDescent="0.3">
      <c r="A197" s="76" t="s">
        <v>239</v>
      </c>
      <c r="B197" s="59">
        <v>4</v>
      </c>
      <c r="C197" s="76"/>
      <c r="D197" s="76" t="s">
        <v>768</v>
      </c>
      <c r="E197" s="76" t="s">
        <v>563</v>
      </c>
      <c r="F197" s="114">
        <v>9.8096999999999994</v>
      </c>
      <c r="G197" s="59">
        <v>9.9215</v>
      </c>
      <c r="H197" s="72">
        <f t="shared" si="12"/>
        <v>0.11180000000000057</v>
      </c>
      <c r="I197" s="56"/>
      <c r="J197" s="81">
        <v>81.3</v>
      </c>
      <c r="K197" s="86"/>
      <c r="L197" s="99">
        <f t="shared" si="8"/>
        <v>0</v>
      </c>
    </row>
    <row r="198" spans="1:12" ht="15.95" customHeight="1" thickBot="1" x14ac:dyDescent="0.3">
      <c r="A198" s="76" t="s">
        <v>240</v>
      </c>
      <c r="B198" s="59">
        <v>4</v>
      </c>
      <c r="C198" s="76"/>
      <c r="D198" s="76" t="s">
        <v>769</v>
      </c>
      <c r="E198" s="76" t="s">
        <v>563</v>
      </c>
      <c r="F198" s="114">
        <v>4.9519000000000002</v>
      </c>
      <c r="G198" s="59">
        <v>5.0232000000000001</v>
      </c>
      <c r="H198" s="72">
        <f t="shared" si="12"/>
        <v>7.1299999999999919E-2</v>
      </c>
      <c r="I198" s="56"/>
      <c r="J198" s="81">
        <v>60.6</v>
      </c>
      <c r="K198" s="86"/>
      <c r="L198" s="99">
        <f t="shared" si="8"/>
        <v>0</v>
      </c>
    </row>
    <row r="199" spans="1:12" ht="15.95" customHeight="1" thickBot="1" x14ac:dyDescent="0.3">
      <c r="A199" s="76" t="s">
        <v>241</v>
      </c>
      <c r="B199" s="59">
        <v>4</v>
      </c>
      <c r="C199" s="76"/>
      <c r="D199" s="76" t="s">
        <v>770</v>
      </c>
      <c r="E199" s="76" t="s">
        <v>563</v>
      </c>
      <c r="F199" s="114">
        <v>4.6414999999999997</v>
      </c>
      <c r="G199" s="59">
        <v>4.6414999999999997</v>
      </c>
      <c r="H199" s="72">
        <f t="shared" si="12"/>
        <v>0</v>
      </c>
      <c r="I199" s="56">
        <f>0.008056*J199</f>
        <v>0.47127600000000003</v>
      </c>
      <c r="J199" s="81">
        <v>58.5</v>
      </c>
      <c r="K199" s="86"/>
      <c r="L199" s="99">
        <f t="shared" si="8"/>
        <v>0</v>
      </c>
    </row>
    <row r="200" spans="1:12" ht="15.95" customHeight="1" thickBot="1" x14ac:dyDescent="0.3">
      <c r="A200" s="76" t="s">
        <v>242</v>
      </c>
      <c r="B200" s="59">
        <v>4</v>
      </c>
      <c r="C200" s="76"/>
      <c r="D200" s="76" t="s">
        <v>771</v>
      </c>
      <c r="E200" s="76" t="s">
        <v>563</v>
      </c>
      <c r="F200" s="114">
        <v>9.9293999999999993</v>
      </c>
      <c r="G200" s="59">
        <v>10.5709</v>
      </c>
      <c r="H200" s="72">
        <f t="shared" si="12"/>
        <v>0.64150000000000063</v>
      </c>
      <c r="I200" s="56"/>
      <c r="J200" s="44">
        <v>86.7</v>
      </c>
      <c r="K200" s="86"/>
      <c r="L200" s="99">
        <f t="shared" si="8"/>
        <v>0</v>
      </c>
    </row>
    <row r="201" spans="1:12" ht="15.95" customHeight="1" thickBot="1" x14ac:dyDescent="0.3">
      <c r="A201" s="76" t="s">
        <v>243</v>
      </c>
      <c r="B201" s="59">
        <v>4</v>
      </c>
      <c r="C201" s="76"/>
      <c r="D201" s="76" t="s">
        <v>772</v>
      </c>
      <c r="E201" s="76" t="s">
        <v>563</v>
      </c>
      <c r="F201" s="114">
        <v>8.3603000000000005</v>
      </c>
      <c r="G201" s="59">
        <v>8.9068000000000005</v>
      </c>
      <c r="H201" s="72">
        <f t="shared" si="12"/>
        <v>0.54649999999999999</v>
      </c>
      <c r="I201" s="56"/>
      <c r="J201" s="81">
        <v>81.3</v>
      </c>
      <c r="K201" s="86"/>
      <c r="L201" s="99">
        <f t="shared" si="8"/>
        <v>0</v>
      </c>
    </row>
    <row r="202" spans="1:12" ht="15.95" customHeight="1" thickBot="1" x14ac:dyDescent="0.3">
      <c r="A202" s="76" t="s">
        <v>244</v>
      </c>
      <c r="B202" s="59">
        <v>4</v>
      </c>
      <c r="C202" s="76"/>
      <c r="D202" s="76" t="s">
        <v>773</v>
      </c>
      <c r="E202" s="76" t="s">
        <v>563</v>
      </c>
      <c r="F202" s="114">
        <v>8.1522000000000006</v>
      </c>
      <c r="G202" s="59">
        <v>8.7161000000000008</v>
      </c>
      <c r="H202" s="72">
        <f t="shared" si="12"/>
        <v>0.56390000000000029</v>
      </c>
      <c r="I202" s="56"/>
      <c r="J202" s="81">
        <v>60.7</v>
      </c>
      <c r="K202" s="86"/>
      <c r="L202" s="99">
        <f t="shared" si="8"/>
        <v>0</v>
      </c>
    </row>
    <row r="203" spans="1:12" ht="15.95" customHeight="1" thickBot="1" x14ac:dyDescent="0.3">
      <c r="A203" s="76" t="s">
        <v>245</v>
      </c>
      <c r="B203" s="59">
        <v>4</v>
      </c>
      <c r="C203" s="76"/>
      <c r="D203" s="76" t="s">
        <v>774</v>
      </c>
      <c r="E203" s="76" t="s">
        <v>563</v>
      </c>
      <c r="F203" s="114">
        <v>5.8882000000000003</v>
      </c>
      <c r="G203" s="59">
        <v>5.8887</v>
      </c>
      <c r="H203" s="72">
        <f t="shared" si="12"/>
        <v>4.9999999999972289E-4</v>
      </c>
      <c r="I203" s="56"/>
      <c r="J203" s="81">
        <v>58.5</v>
      </c>
      <c r="K203" s="86"/>
      <c r="L203" s="99">
        <f t="shared" si="8"/>
        <v>0</v>
      </c>
    </row>
    <row r="204" spans="1:12" ht="15.95" customHeight="1" thickBot="1" x14ac:dyDescent="0.3">
      <c r="A204" s="76" t="s">
        <v>246</v>
      </c>
      <c r="B204" s="59">
        <v>4</v>
      </c>
      <c r="C204" s="76"/>
      <c r="D204" s="76" t="s">
        <v>775</v>
      </c>
      <c r="E204" s="76" t="s">
        <v>563</v>
      </c>
      <c r="F204" s="114">
        <v>7.1894999999999998</v>
      </c>
      <c r="G204" s="59">
        <v>7.1894999999999998</v>
      </c>
      <c r="H204" s="72">
        <f t="shared" si="12"/>
        <v>0</v>
      </c>
      <c r="I204" s="56">
        <f>0.008056*J204</f>
        <v>0.69926080000000002</v>
      </c>
      <c r="J204" s="81">
        <v>86.8</v>
      </c>
      <c r="K204" s="86"/>
      <c r="L204" s="99">
        <f t="shared" si="8"/>
        <v>0</v>
      </c>
    </row>
    <row r="205" spans="1:12" ht="15.95" customHeight="1" thickBot="1" x14ac:dyDescent="0.3">
      <c r="A205" s="76" t="s">
        <v>247</v>
      </c>
      <c r="B205" s="59">
        <v>4</v>
      </c>
      <c r="C205" s="76"/>
      <c r="D205" s="76" t="s">
        <v>776</v>
      </c>
      <c r="E205" s="76" t="s">
        <v>563</v>
      </c>
      <c r="F205" s="114">
        <v>10.3581</v>
      </c>
      <c r="G205" s="59">
        <v>10.473000000000001</v>
      </c>
      <c r="H205" s="72">
        <f t="shared" si="12"/>
        <v>0.11490000000000045</v>
      </c>
      <c r="I205" s="56"/>
      <c r="J205" s="81">
        <v>81.2</v>
      </c>
      <c r="K205" s="86"/>
      <c r="L205" s="99">
        <f t="shared" si="8"/>
        <v>0</v>
      </c>
    </row>
    <row r="206" spans="1:12" ht="15.95" customHeight="1" thickBot="1" x14ac:dyDescent="0.3">
      <c r="A206" s="76" t="s">
        <v>248</v>
      </c>
      <c r="B206" s="59">
        <v>4</v>
      </c>
      <c r="C206" s="76"/>
      <c r="D206" s="76"/>
      <c r="E206" s="76"/>
      <c r="F206" s="114">
        <v>4.7275</v>
      </c>
      <c r="G206" s="59">
        <v>5.2438000000000002</v>
      </c>
      <c r="H206" s="72">
        <f t="shared" si="12"/>
        <v>0.5163000000000002</v>
      </c>
      <c r="I206" s="56"/>
      <c r="J206" s="81">
        <v>60.5</v>
      </c>
      <c r="K206" s="86"/>
      <c r="L206" s="99">
        <f t="shared" si="8"/>
        <v>0</v>
      </c>
    </row>
    <row r="207" spans="1:12" ht="15.95" customHeight="1" thickBot="1" x14ac:dyDescent="0.3">
      <c r="A207" s="76" t="s">
        <v>249</v>
      </c>
      <c r="B207" s="59">
        <v>4</v>
      </c>
      <c r="C207" s="76"/>
      <c r="D207" s="76" t="s">
        <v>777</v>
      </c>
      <c r="E207" s="76" t="s">
        <v>563</v>
      </c>
      <c r="F207" s="114">
        <v>7.2232000000000003</v>
      </c>
      <c r="G207" s="59">
        <v>7.7888999999999999</v>
      </c>
      <c r="H207" s="72">
        <f t="shared" si="12"/>
        <v>0.56569999999999965</v>
      </c>
      <c r="I207" s="56"/>
      <c r="J207" s="81">
        <v>58.4</v>
      </c>
      <c r="K207" s="86"/>
      <c r="L207" s="99">
        <f t="shared" si="8"/>
        <v>0</v>
      </c>
    </row>
    <row r="208" spans="1:12" ht="15.95" customHeight="1" thickBot="1" x14ac:dyDescent="0.3">
      <c r="A208" s="76" t="s">
        <v>250</v>
      </c>
      <c r="B208" s="59">
        <v>4</v>
      </c>
      <c r="C208" s="76"/>
      <c r="D208" s="76" t="s">
        <v>778</v>
      </c>
      <c r="E208" s="76" t="s">
        <v>563</v>
      </c>
      <c r="F208" s="114">
        <v>8.4206000000000003</v>
      </c>
      <c r="G208" s="59">
        <v>9.1088000000000005</v>
      </c>
      <c r="H208" s="72">
        <f t="shared" si="12"/>
        <v>0.68820000000000014</v>
      </c>
      <c r="I208" s="56"/>
      <c r="J208" s="81">
        <v>87.1</v>
      </c>
      <c r="K208" s="86"/>
      <c r="L208" s="99">
        <f t="shared" si="8"/>
        <v>0</v>
      </c>
    </row>
    <row r="209" spans="1:12" ht="15.95" customHeight="1" thickBot="1" x14ac:dyDescent="0.3">
      <c r="A209" s="76" t="s">
        <v>251</v>
      </c>
      <c r="B209" s="59">
        <v>4</v>
      </c>
      <c r="C209" s="76"/>
      <c r="D209" s="76" t="s">
        <v>779</v>
      </c>
      <c r="E209" s="76" t="s">
        <v>563</v>
      </c>
      <c r="F209" s="114">
        <v>5.6071999999999997</v>
      </c>
      <c r="G209" s="59">
        <v>6.1558000000000002</v>
      </c>
      <c r="H209" s="72">
        <f t="shared" si="12"/>
        <v>0.54860000000000042</v>
      </c>
      <c r="I209" s="56"/>
      <c r="J209" s="81">
        <v>81.2</v>
      </c>
      <c r="K209" s="86"/>
      <c r="L209" s="99">
        <f t="shared" si="8"/>
        <v>0</v>
      </c>
    </row>
    <row r="210" spans="1:12" ht="15.95" customHeight="1" thickBot="1" x14ac:dyDescent="0.3">
      <c r="A210" s="76" t="s">
        <v>252</v>
      </c>
      <c r="B210" s="59">
        <v>4</v>
      </c>
      <c r="C210" s="76"/>
      <c r="D210" s="76" t="s">
        <v>780</v>
      </c>
      <c r="E210" s="76" t="s">
        <v>563</v>
      </c>
      <c r="F210" s="114">
        <v>4.2781000000000002</v>
      </c>
      <c r="G210" s="59">
        <v>4.2781000000000002</v>
      </c>
      <c r="H210" s="72">
        <f t="shared" si="12"/>
        <v>0</v>
      </c>
      <c r="I210" s="56">
        <f>0.008056*J210</f>
        <v>0.48819360000000006</v>
      </c>
      <c r="J210" s="81">
        <v>60.6</v>
      </c>
      <c r="K210" s="86"/>
      <c r="L210" s="99">
        <f t="shared" si="8"/>
        <v>0</v>
      </c>
    </row>
    <row r="211" spans="1:12" ht="15.95" customHeight="1" thickBot="1" x14ac:dyDescent="0.3">
      <c r="A211" s="76" t="s">
        <v>253</v>
      </c>
      <c r="B211" s="59">
        <v>4</v>
      </c>
      <c r="C211" s="76"/>
      <c r="D211" s="76" t="s">
        <v>781</v>
      </c>
      <c r="E211" s="76" t="s">
        <v>563</v>
      </c>
      <c r="F211" s="114">
        <v>6.8426999999999998</v>
      </c>
      <c r="G211" s="59">
        <v>7.2704000000000004</v>
      </c>
      <c r="H211" s="72">
        <f t="shared" si="12"/>
        <v>0.42770000000000064</v>
      </c>
      <c r="I211" s="56"/>
      <c r="J211" s="81">
        <v>58.5</v>
      </c>
      <c r="K211" s="86"/>
      <c r="L211" s="99">
        <f t="shared" si="8"/>
        <v>0</v>
      </c>
    </row>
    <row r="212" spans="1:12" ht="15.95" customHeight="1" thickBot="1" x14ac:dyDescent="0.3">
      <c r="A212" s="76" t="s">
        <v>254</v>
      </c>
      <c r="B212" s="59">
        <v>4</v>
      </c>
      <c r="C212" s="76"/>
      <c r="D212" s="76" t="s">
        <v>782</v>
      </c>
      <c r="E212" s="76" t="s">
        <v>563</v>
      </c>
      <c r="F212" s="114">
        <v>12.7279</v>
      </c>
      <c r="G212" s="59">
        <v>13.3238</v>
      </c>
      <c r="H212" s="72">
        <f t="shared" si="12"/>
        <v>0.59590000000000032</v>
      </c>
      <c r="I212" s="56"/>
      <c r="J212" s="81">
        <v>86.7</v>
      </c>
      <c r="K212" s="86"/>
      <c r="L212" s="99">
        <f t="shared" si="8"/>
        <v>0</v>
      </c>
    </row>
    <row r="213" spans="1:12" ht="15.95" customHeight="1" thickBot="1" x14ac:dyDescent="0.3">
      <c r="A213" s="76" t="s">
        <v>255</v>
      </c>
      <c r="B213" s="59">
        <v>4</v>
      </c>
      <c r="C213" s="76"/>
      <c r="D213" s="76" t="s">
        <v>783</v>
      </c>
      <c r="E213" s="76" t="s">
        <v>563</v>
      </c>
      <c r="F213" s="114">
        <v>6.1281999999999996</v>
      </c>
      <c r="G213" s="59">
        <v>6.1927000000000003</v>
      </c>
      <c r="H213" s="72">
        <f t="shared" si="12"/>
        <v>6.4500000000000668E-2</v>
      </c>
      <c r="I213" s="56"/>
      <c r="J213" s="81">
        <v>81.3</v>
      </c>
      <c r="K213" s="86"/>
      <c r="L213" s="99">
        <f t="shared" ref="L213:L272" si="13">-K213</f>
        <v>0</v>
      </c>
    </row>
    <row r="214" spans="1:12" ht="15.95" customHeight="1" thickBot="1" x14ac:dyDescent="0.3">
      <c r="A214" s="76" t="s">
        <v>256</v>
      </c>
      <c r="B214" s="59">
        <v>4</v>
      </c>
      <c r="C214" s="76"/>
      <c r="D214" s="76" t="s">
        <v>784</v>
      </c>
      <c r="E214" s="76" t="s">
        <v>563</v>
      </c>
      <c r="F214" s="114">
        <v>3.9563000000000001</v>
      </c>
      <c r="G214" s="59">
        <v>4.0027999999999997</v>
      </c>
      <c r="H214" s="72">
        <f t="shared" si="12"/>
        <v>4.6499999999999542E-2</v>
      </c>
      <c r="I214" s="56"/>
      <c r="J214" s="81">
        <v>60.5</v>
      </c>
      <c r="K214" s="86"/>
      <c r="L214" s="99">
        <f t="shared" si="13"/>
        <v>0</v>
      </c>
    </row>
    <row r="215" spans="1:12" ht="15.95" customHeight="1" thickBot="1" x14ac:dyDescent="0.3">
      <c r="A215" s="76" t="s">
        <v>257</v>
      </c>
      <c r="B215" s="59">
        <v>4</v>
      </c>
      <c r="C215" s="76"/>
      <c r="D215" s="76"/>
      <c r="E215" s="76"/>
      <c r="F215" s="114">
        <v>4.8449</v>
      </c>
      <c r="G215" s="59">
        <v>4.8475999999999999</v>
      </c>
      <c r="H215" s="72">
        <f t="shared" si="12"/>
        <v>2.6999999999999247E-3</v>
      </c>
      <c r="I215" s="56"/>
      <c r="J215" s="81">
        <v>58.5</v>
      </c>
      <c r="K215" s="86"/>
      <c r="L215" s="99">
        <f t="shared" si="13"/>
        <v>0</v>
      </c>
    </row>
    <row r="216" spans="1:12" ht="15.95" customHeight="1" thickBot="1" x14ac:dyDescent="0.3">
      <c r="A216" s="76" t="s">
        <v>258</v>
      </c>
      <c r="B216" s="59">
        <v>4</v>
      </c>
      <c r="C216" s="76"/>
      <c r="D216" s="76" t="s">
        <v>785</v>
      </c>
      <c r="E216" s="76" t="s">
        <v>563</v>
      </c>
      <c r="F216" s="114">
        <v>8.1394000000000002</v>
      </c>
      <c r="G216" s="59">
        <v>8.1394000000000002</v>
      </c>
      <c r="H216" s="72">
        <f t="shared" si="12"/>
        <v>0</v>
      </c>
      <c r="I216" s="56">
        <f>0.008056*J216</f>
        <v>0.69845520000000005</v>
      </c>
      <c r="J216" s="81">
        <v>86.7</v>
      </c>
      <c r="K216" s="86"/>
      <c r="L216" s="99">
        <f t="shared" si="13"/>
        <v>0</v>
      </c>
    </row>
    <row r="217" spans="1:12" ht="15.95" customHeight="1" thickBot="1" x14ac:dyDescent="0.3">
      <c r="A217" s="76" t="s">
        <v>259</v>
      </c>
      <c r="B217" s="59">
        <v>4</v>
      </c>
      <c r="C217" s="76"/>
      <c r="D217" s="76" t="s">
        <v>786</v>
      </c>
      <c r="E217" s="76" t="s">
        <v>563</v>
      </c>
      <c r="F217" s="114">
        <v>6.4725000000000001</v>
      </c>
      <c r="G217" s="59">
        <v>6.9211</v>
      </c>
      <c r="H217" s="72">
        <f t="shared" si="12"/>
        <v>0.44859999999999989</v>
      </c>
      <c r="I217" s="56"/>
      <c r="J217" s="81">
        <v>81.2</v>
      </c>
      <c r="K217" s="86"/>
      <c r="L217" s="99">
        <f t="shared" si="13"/>
        <v>0</v>
      </c>
    </row>
    <row r="218" spans="1:12" ht="15.95" customHeight="1" thickBot="1" x14ac:dyDescent="0.3">
      <c r="A218" s="76" t="s">
        <v>260</v>
      </c>
      <c r="B218" s="59">
        <v>4</v>
      </c>
      <c r="C218" s="76"/>
      <c r="D218" s="76" t="s">
        <v>787</v>
      </c>
      <c r="E218" s="76" t="s">
        <v>563</v>
      </c>
      <c r="F218" s="114">
        <v>5.0819999999999999</v>
      </c>
      <c r="G218" s="59">
        <v>5.4146999999999998</v>
      </c>
      <c r="H218" s="72">
        <f t="shared" si="12"/>
        <v>0.3327</v>
      </c>
      <c r="I218" s="56"/>
      <c r="J218" s="81">
        <v>60.5</v>
      </c>
      <c r="K218" s="124"/>
      <c r="L218" s="99">
        <f t="shared" si="13"/>
        <v>0</v>
      </c>
    </row>
    <row r="219" spans="1:12" ht="15.95" customHeight="1" thickBot="1" x14ac:dyDescent="0.3">
      <c r="A219" s="76" t="s">
        <v>261</v>
      </c>
      <c r="B219" s="59">
        <v>4</v>
      </c>
      <c r="C219" s="76"/>
      <c r="D219" s="76"/>
      <c r="E219" s="76"/>
      <c r="F219" s="114">
        <v>2.8349000000000002</v>
      </c>
      <c r="G219" s="59">
        <v>2.8353999999999999</v>
      </c>
      <c r="H219" s="72">
        <f t="shared" si="12"/>
        <v>4.9999999999972289E-4</v>
      </c>
      <c r="I219" s="56"/>
      <c r="J219" s="81">
        <v>58.4</v>
      </c>
      <c r="K219" s="86"/>
      <c r="L219" s="99">
        <f t="shared" si="13"/>
        <v>0</v>
      </c>
    </row>
    <row r="220" spans="1:12" ht="15.95" customHeight="1" thickBot="1" x14ac:dyDescent="0.3">
      <c r="A220" s="76" t="s">
        <v>262</v>
      </c>
      <c r="B220" s="59">
        <v>4</v>
      </c>
      <c r="C220" s="76"/>
      <c r="D220" s="76" t="s">
        <v>788</v>
      </c>
      <c r="E220" s="76" t="s">
        <v>563</v>
      </c>
      <c r="F220" s="114">
        <v>8.9093999999999998</v>
      </c>
      <c r="G220" s="59">
        <v>9.2264999999999997</v>
      </c>
      <c r="H220" s="72">
        <f t="shared" si="12"/>
        <v>0.31709999999999994</v>
      </c>
      <c r="I220" s="56"/>
      <c r="J220" s="81">
        <v>86.6</v>
      </c>
      <c r="K220" s="86"/>
      <c r="L220" s="99">
        <f t="shared" si="13"/>
        <v>0</v>
      </c>
    </row>
    <row r="221" spans="1:12" ht="15.95" customHeight="1" thickBot="1" x14ac:dyDescent="0.3">
      <c r="A221" s="76" t="s">
        <v>263</v>
      </c>
      <c r="B221" s="59">
        <v>4</v>
      </c>
      <c r="C221" s="76"/>
      <c r="D221" s="76" t="s">
        <v>789</v>
      </c>
      <c r="E221" s="76" t="s">
        <v>563</v>
      </c>
      <c r="F221" s="114">
        <v>8.9618000000000002</v>
      </c>
      <c r="G221" s="59">
        <v>9.3806999999999992</v>
      </c>
      <c r="H221" s="72">
        <f t="shared" si="12"/>
        <v>0.41889999999999894</v>
      </c>
      <c r="I221" s="56"/>
      <c r="J221" s="81">
        <v>81.2</v>
      </c>
      <c r="K221" s="86"/>
      <c r="L221" s="99">
        <f t="shared" si="13"/>
        <v>0</v>
      </c>
    </row>
    <row r="222" spans="1:12" ht="16.5" thickBot="1" x14ac:dyDescent="0.3">
      <c r="A222" s="76" t="s">
        <v>264</v>
      </c>
      <c r="B222" s="59">
        <v>4</v>
      </c>
      <c r="C222" s="76"/>
      <c r="D222" s="76" t="s">
        <v>790</v>
      </c>
      <c r="E222" s="76" t="s">
        <v>563</v>
      </c>
      <c r="F222" s="114">
        <v>7.7717000000000001</v>
      </c>
      <c r="G222" s="59">
        <v>8.1990999999999996</v>
      </c>
      <c r="H222" s="72">
        <f t="shared" si="12"/>
        <v>0.42739999999999956</v>
      </c>
      <c r="I222" s="56"/>
      <c r="J222" s="81">
        <v>60.7</v>
      </c>
      <c r="K222" s="86"/>
      <c r="L222" s="99">
        <f t="shared" si="13"/>
        <v>0</v>
      </c>
    </row>
    <row r="223" spans="1:12" ht="16.5" thickBot="1" x14ac:dyDescent="0.3">
      <c r="A223" s="76" t="s">
        <v>265</v>
      </c>
      <c r="B223" s="59">
        <v>4</v>
      </c>
      <c r="C223" s="76"/>
      <c r="D223" s="76"/>
      <c r="E223" s="76"/>
      <c r="F223" s="114">
        <v>4.4455</v>
      </c>
      <c r="G223" s="59">
        <v>4.8716999999999997</v>
      </c>
      <c r="H223" s="72">
        <f t="shared" si="12"/>
        <v>0.42619999999999969</v>
      </c>
      <c r="I223" s="56"/>
      <c r="J223" s="81">
        <v>58.5</v>
      </c>
      <c r="K223" s="86"/>
      <c r="L223" s="99">
        <f t="shared" si="13"/>
        <v>0</v>
      </c>
    </row>
    <row r="224" spans="1:12" ht="16.5" thickBot="1" x14ac:dyDescent="0.3">
      <c r="A224" s="76" t="s">
        <v>266</v>
      </c>
      <c r="B224" s="59">
        <v>4</v>
      </c>
      <c r="C224" s="76"/>
      <c r="D224" s="76" t="s">
        <v>791</v>
      </c>
      <c r="E224" s="76" t="s">
        <v>563</v>
      </c>
      <c r="F224" s="114">
        <v>10.658200000000001</v>
      </c>
      <c r="G224" s="59">
        <v>11.241899999999999</v>
      </c>
      <c r="H224" s="72">
        <f t="shared" si="12"/>
        <v>0.58369999999999855</v>
      </c>
      <c r="I224" s="56"/>
      <c r="J224" s="81">
        <v>86.7</v>
      </c>
      <c r="K224" s="86"/>
      <c r="L224" s="99">
        <f t="shared" si="13"/>
        <v>0</v>
      </c>
    </row>
    <row r="225" spans="1:12" ht="16.5" thickBot="1" x14ac:dyDescent="0.3">
      <c r="A225" s="76" t="s">
        <v>267</v>
      </c>
      <c r="B225" s="59">
        <v>4</v>
      </c>
      <c r="C225" s="76"/>
      <c r="D225" s="76" t="s">
        <v>792</v>
      </c>
      <c r="E225" s="76" t="s">
        <v>563</v>
      </c>
      <c r="F225" s="114">
        <v>4.8216000000000001</v>
      </c>
      <c r="G225" s="59">
        <v>5.51</v>
      </c>
      <c r="H225" s="72">
        <f t="shared" si="12"/>
        <v>0.68839999999999968</v>
      </c>
      <c r="I225" s="56"/>
      <c r="J225" s="81">
        <v>81.3</v>
      </c>
      <c r="K225" s="86"/>
      <c r="L225" s="99">
        <f t="shared" si="13"/>
        <v>0</v>
      </c>
    </row>
    <row r="226" spans="1:12" ht="16.5" thickBot="1" x14ac:dyDescent="0.3">
      <c r="A226" s="76" t="s">
        <v>268</v>
      </c>
      <c r="B226" s="59">
        <v>4</v>
      </c>
      <c r="C226" s="76"/>
      <c r="D226" s="76"/>
      <c r="E226" s="76"/>
      <c r="F226" s="114">
        <v>2.8639000000000001</v>
      </c>
      <c r="G226" s="59">
        <v>3.0066000000000002</v>
      </c>
      <c r="H226" s="72">
        <f t="shared" si="12"/>
        <v>0.14270000000000005</v>
      </c>
      <c r="I226" s="56"/>
      <c r="J226" s="81">
        <v>60.6</v>
      </c>
      <c r="K226" s="86"/>
      <c r="L226" s="99">
        <f t="shared" si="13"/>
        <v>0</v>
      </c>
    </row>
    <row r="227" spans="1:12" ht="16.5" thickBot="1" x14ac:dyDescent="0.3">
      <c r="A227" s="76" t="s">
        <v>269</v>
      </c>
      <c r="B227" s="59">
        <v>4</v>
      </c>
      <c r="C227" s="76"/>
      <c r="D227" s="76" t="s">
        <v>793</v>
      </c>
      <c r="E227" s="76" t="s">
        <v>563</v>
      </c>
      <c r="F227" s="114">
        <v>3.3119999999999998</v>
      </c>
      <c r="G227" s="59">
        <v>3.7048000000000001</v>
      </c>
      <c r="H227" s="72">
        <f t="shared" si="12"/>
        <v>0.39280000000000026</v>
      </c>
      <c r="I227" s="56"/>
      <c r="J227" s="81">
        <v>58.4</v>
      </c>
      <c r="K227" s="86"/>
      <c r="L227" s="99">
        <f t="shared" si="13"/>
        <v>0</v>
      </c>
    </row>
    <row r="228" spans="1:12" ht="16.5" thickBot="1" x14ac:dyDescent="0.3">
      <c r="A228" s="76" t="s">
        <v>270</v>
      </c>
      <c r="B228" s="59">
        <v>4</v>
      </c>
      <c r="C228" s="76"/>
      <c r="D228" s="76" t="s">
        <v>794</v>
      </c>
      <c r="E228" s="76" t="s">
        <v>563</v>
      </c>
      <c r="F228" s="114">
        <v>6.9484000000000004</v>
      </c>
      <c r="G228" s="59">
        <v>7.4245000000000001</v>
      </c>
      <c r="H228" s="72">
        <f t="shared" si="12"/>
        <v>0.47609999999999975</v>
      </c>
      <c r="I228" s="56"/>
      <c r="J228" s="81">
        <v>86.6</v>
      </c>
      <c r="K228" s="86"/>
      <c r="L228" s="99">
        <f t="shared" si="13"/>
        <v>0</v>
      </c>
    </row>
    <row r="229" spans="1:12" ht="16.5" thickBot="1" x14ac:dyDescent="0.3">
      <c r="A229" s="76" t="s">
        <v>271</v>
      </c>
      <c r="B229" s="59">
        <v>4</v>
      </c>
      <c r="C229" s="76"/>
      <c r="D229" s="76" t="s">
        <v>795</v>
      </c>
      <c r="E229" s="76" t="s">
        <v>563</v>
      </c>
      <c r="F229" s="114">
        <v>9.7829999999999995</v>
      </c>
      <c r="G229" s="59">
        <v>10.285500000000001</v>
      </c>
      <c r="H229" s="72">
        <f t="shared" si="12"/>
        <v>0.50250000000000128</v>
      </c>
      <c r="I229" s="56"/>
      <c r="J229" s="81">
        <v>81.2</v>
      </c>
      <c r="K229" s="86">
        <v>-1.266</v>
      </c>
      <c r="L229" s="99">
        <f t="shared" si="13"/>
        <v>1.266</v>
      </c>
    </row>
    <row r="230" spans="1:12" ht="16.5" thickBot="1" x14ac:dyDescent="0.3">
      <c r="A230" s="76" t="s">
        <v>272</v>
      </c>
      <c r="B230" s="59">
        <v>4</v>
      </c>
      <c r="C230" s="76"/>
      <c r="D230" s="76"/>
      <c r="E230" s="76"/>
      <c r="F230" s="114">
        <v>4.3068999999999997</v>
      </c>
      <c r="G230" s="59">
        <v>4.7145999999999999</v>
      </c>
      <c r="H230" s="72">
        <f t="shared" si="12"/>
        <v>0.40770000000000017</v>
      </c>
      <c r="I230" s="56"/>
      <c r="J230" s="81">
        <v>60.8</v>
      </c>
      <c r="K230" s="86"/>
      <c r="L230" s="99">
        <f t="shared" si="13"/>
        <v>0</v>
      </c>
    </row>
    <row r="231" spans="1:12" ht="16.5" thickBot="1" x14ac:dyDescent="0.3">
      <c r="A231" s="76" t="s">
        <v>273</v>
      </c>
      <c r="B231" s="59">
        <v>5</v>
      </c>
      <c r="C231" s="76"/>
      <c r="D231" s="76" t="s">
        <v>796</v>
      </c>
      <c r="E231" s="76" t="s">
        <v>563</v>
      </c>
      <c r="F231" s="114">
        <v>7.0941999999999998</v>
      </c>
      <c r="G231" s="59">
        <v>7.8235000000000001</v>
      </c>
      <c r="H231" s="72">
        <f t="shared" si="12"/>
        <v>0.72930000000000028</v>
      </c>
      <c r="I231" s="56"/>
      <c r="J231" s="81">
        <v>58.7</v>
      </c>
      <c r="K231" s="86"/>
      <c r="L231" s="99">
        <f t="shared" si="13"/>
        <v>0</v>
      </c>
    </row>
    <row r="232" spans="1:12" ht="16.5" thickBot="1" x14ac:dyDescent="0.3">
      <c r="A232" s="76" t="s">
        <v>274</v>
      </c>
      <c r="B232" s="59">
        <v>5</v>
      </c>
      <c r="C232" s="76"/>
      <c r="D232" s="76" t="s">
        <v>797</v>
      </c>
      <c r="E232" s="76" t="s">
        <v>563</v>
      </c>
      <c r="F232" s="114">
        <v>11.1021</v>
      </c>
      <c r="G232" s="59">
        <v>11.678900000000001</v>
      </c>
      <c r="H232" s="72">
        <f t="shared" si="12"/>
        <v>0.57680000000000042</v>
      </c>
      <c r="I232" s="56"/>
      <c r="J232" s="81">
        <v>86.5</v>
      </c>
      <c r="K232" s="86"/>
      <c r="L232" s="99">
        <f t="shared" si="13"/>
        <v>0</v>
      </c>
    </row>
    <row r="233" spans="1:12" ht="16.5" thickBot="1" x14ac:dyDescent="0.3">
      <c r="A233" s="76" t="s">
        <v>275</v>
      </c>
      <c r="B233" s="59">
        <v>5</v>
      </c>
      <c r="C233" s="76"/>
      <c r="D233" s="76" t="s">
        <v>798</v>
      </c>
      <c r="E233" s="76" t="s">
        <v>563</v>
      </c>
      <c r="F233" s="114">
        <v>3.6711999999999998</v>
      </c>
      <c r="G233" s="59">
        <v>4.0620000000000003</v>
      </c>
      <c r="H233" s="72">
        <f t="shared" si="12"/>
        <v>0.39080000000000048</v>
      </c>
      <c r="I233" s="56"/>
      <c r="J233" s="81">
        <v>61.7</v>
      </c>
      <c r="K233" s="86"/>
      <c r="L233" s="99">
        <f t="shared" si="13"/>
        <v>0</v>
      </c>
    </row>
    <row r="234" spans="1:12" ht="16.5" thickBot="1" x14ac:dyDescent="0.3">
      <c r="A234" s="76" t="s">
        <v>276</v>
      </c>
      <c r="B234" s="59">
        <v>5</v>
      </c>
      <c r="C234" s="76"/>
      <c r="D234" s="76" t="s">
        <v>799</v>
      </c>
      <c r="E234" s="76" t="s">
        <v>563</v>
      </c>
      <c r="F234" s="114">
        <v>5.5111999999999997</v>
      </c>
      <c r="G234" s="59">
        <v>6.0434000000000001</v>
      </c>
      <c r="H234" s="72">
        <f t="shared" si="12"/>
        <v>0.53220000000000045</v>
      </c>
      <c r="I234" s="56"/>
      <c r="J234" s="81">
        <v>46.7</v>
      </c>
      <c r="K234" s="86"/>
      <c r="L234" s="99">
        <f t="shared" si="13"/>
        <v>0</v>
      </c>
    </row>
    <row r="235" spans="1:12" ht="16.5" thickBot="1" x14ac:dyDescent="0.3">
      <c r="A235" s="76" t="s">
        <v>277</v>
      </c>
      <c r="B235" s="59">
        <v>5</v>
      </c>
      <c r="C235" s="76"/>
      <c r="D235" s="76" t="s">
        <v>800</v>
      </c>
      <c r="E235" s="76" t="s">
        <v>563</v>
      </c>
      <c r="F235" s="114">
        <v>7.0414000000000003</v>
      </c>
      <c r="G235" s="59">
        <v>7.59</v>
      </c>
      <c r="H235" s="72">
        <f t="shared" si="12"/>
        <v>0.54859999999999953</v>
      </c>
      <c r="I235" s="56"/>
      <c r="J235" s="81">
        <v>48.4</v>
      </c>
      <c r="K235" s="86"/>
      <c r="L235" s="99">
        <f t="shared" si="13"/>
        <v>0</v>
      </c>
    </row>
    <row r="236" spans="1:12" ht="16.5" thickBot="1" x14ac:dyDescent="0.3">
      <c r="A236" s="76" t="s">
        <v>278</v>
      </c>
      <c r="B236" s="59">
        <v>5</v>
      </c>
      <c r="C236" s="76"/>
      <c r="D236" s="76" t="s">
        <v>801</v>
      </c>
      <c r="E236" s="76" t="s">
        <v>563</v>
      </c>
      <c r="F236" s="114">
        <v>8.3834</v>
      </c>
      <c r="G236" s="59">
        <v>9.2250999999999994</v>
      </c>
      <c r="H236" s="72">
        <f t="shared" si="12"/>
        <v>0.84169999999999945</v>
      </c>
      <c r="I236" s="56"/>
      <c r="J236" s="81">
        <v>63.2</v>
      </c>
      <c r="K236" s="86"/>
      <c r="L236" s="99">
        <f t="shared" si="13"/>
        <v>0</v>
      </c>
    </row>
    <row r="237" spans="1:12" ht="16.5" thickBot="1" x14ac:dyDescent="0.3">
      <c r="A237" s="76" t="s">
        <v>279</v>
      </c>
      <c r="B237" s="59">
        <v>5</v>
      </c>
      <c r="C237" s="76"/>
      <c r="D237" s="76" t="s">
        <v>802</v>
      </c>
      <c r="E237" s="76" t="s">
        <v>563</v>
      </c>
      <c r="F237" s="114">
        <v>6.9969000000000001</v>
      </c>
      <c r="G237" s="59">
        <v>7.5780000000000003</v>
      </c>
      <c r="H237" s="72">
        <f t="shared" si="12"/>
        <v>0.58110000000000017</v>
      </c>
      <c r="I237" s="56"/>
      <c r="J237" s="81">
        <v>60.1</v>
      </c>
      <c r="K237" s="86"/>
      <c r="L237" s="99">
        <f t="shared" si="13"/>
        <v>0</v>
      </c>
    </row>
    <row r="238" spans="1:12" ht="15.95" customHeight="1" thickBot="1" x14ac:dyDescent="0.3">
      <c r="A238" s="76" t="s">
        <v>280</v>
      </c>
      <c r="B238" s="59">
        <v>5</v>
      </c>
      <c r="C238" s="76"/>
      <c r="D238" s="76" t="s">
        <v>803</v>
      </c>
      <c r="E238" s="76" t="s">
        <v>563</v>
      </c>
      <c r="F238" s="114">
        <v>7.6181000000000001</v>
      </c>
      <c r="G238" s="59">
        <v>8.3133999999999997</v>
      </c>
      <c r="H238" s="72">
        <f t="shared" si="12"/>
        <v>0.69529999999999959</v>
      </c>
      <c r="I238" s="56"/>
      <c r="J238" s="81">
        <v>61.4</v>
      </c>
      <c r="K238" s="86"/>
      <c r="L238" s="99">
        <f t="shared" si="13"/>
        <v>0</v>
      </c>
    </row>
    <row r="239" spans="1:12" ht="15.95" customHeight="1" thickBot="1" x14ac:dyDescent="0.3">
      <c r="A239" s="76" t="s">
        <v>281</v>
      </c>
      <c r="B239" s="59">
        <v>5</v>
      </c>
      <c r="C239" s="76"/>
      <c r="D239" s="76" t="s">
        <v>804</v>
      </c>
      <c r="E239" s="76" t="s">
        <v>563</v>
      </c>
      <c r="F239" s="114">
        <v>5.4988999999999999</v>
      </c>
      <c r="G239" s="59">
        <v>5.9409999999999998</v>
      </c>
      <c r="H239" s="72">
        <f t="shared" si="12"/>
        <v>0.44209999999999994</v>
      </c>
      <c r="I239" s="56"/>
      <c r="J239" s="81">
        <v>46.5</v>
      </c>
      <c r="K239" s="86"/>
      <c r="L239" s="99">
        <f t="shared" si="13"/>
        <v>0</v>
      </c>
    </row>
    <row r="240" spans="1:12" ht="15.95" customHeight="1" thickBot="1" x14ac:dyDescent="0.3">
      <c r="A240" s="76" t="s">
        <v>282</v>
      </c>
      <c r="B240" s="59">
        <v>5</v>
      </c>
      <c r="C240" s="76"/>
      <c r="D240" s="76" t="s">
        <v>805</v>
      </c>
      <c r="E240" s="76" t="s">
        <v>563</v>
      </c>
      <c r="F240" s="114">
        <v>5.2329999999999997</v>
      </c>
      <c r="G240" s="59">
        <v>5.6824000000000003</v>
      </c>
      <c r="H240" s="72">
        <f t="shared" si="12"/>
        <v>0.44940000000000069</v>
      </c>
      <c r="I240" s="56"/>
      <c r="J240" s="81">
        <v>48.2</v>
      </c>
      <c r="K240" s="86"/>
      <c r="L240" s="99">
        <f t="shared" si="13"/>
        <v>0</v>
      </c>
    </row>
    <row r="241" spans="1:12" ht="15.95" customHeight="1" thickBot="1" x14ac:dyDescent="0.3">
      <c r="A241" s="76" t="s">
        <v>283</v>
      </c>
      <c r="B241" s="59">
        <v>5</v>
      </c>
      <c r="C241" s="76"/>
      <c r="D241" s="76" t="s">
        <v>806</v>
      </c>
      <c r="E241" s="76" t="s">
        <v>563</v>
      </c>
      <c r="F241" s="114">
        <v>5.4983000000000004</v>
      </c>
      <c r="G241" s="59">
        <v>6.1966999999999999</v>
      </c>
      <c r="H241" s="72">
        <f t="shared" si="12"/>
        <v>0.69839999999999947</v>
      </c>
      <c r="I241" s="56"/>
      <c r="J241" s="81">
        <v>62.9</v>
      </c>
      <c r="K241" s="86"/>
      <c r="L241" s="99">
        <f t="shared" si="13"/>
        <v>0</v>
      </c>
    </row>
    <row r="242" spans="1:12" ht="15.95" customHeight="1" thickBot="1" x14ac:dyDescent="0.3">
      <c r="A242" s="76" t="s">
        <v>284</v>
      </c>
      <c r="B242" s="59">
        <v>5</v>
      </c>
      <c r="C242" s="76"/>
      <c r="D242" s="76" t="s">
        <v>807</v>
      </c>
      <c r="E242" s="76" t="s">
        <v>563</v>
      </c>
      <c r="F242" s="114">
        <v>4.4751000000000003</v>
      </c>
      <c r="G242" s="59">
        <v>4.8773</v>
      </c>
      <c r="H242" s="72">
        <f t="shared" si="12"/>
        <v>0.40219999999999967</v>
      </c>
      <c r="I242" s="56"/>
      <c r="J242" s="81">
        <v>39.200000000000003</v>
      </c>
      <c r="K242" s="86"/>
      <c r="L242" s="99">
        <f t="shared" si="13"/>
        <v>0</v>
      </c>
    </row>
    <row r="243" spans="1:12" ht="15.95" customHeight="1" thickBot="1" x14ac:dyDescent="0.3">
      <c r="A243" s="76" t="s">
        <v>285</v>
      </c>
      <c r="B243" s="59">
        <v>5</v>
      </c>
      <c r="C243" s="76"/>
      <c r="D243" s="76" t="s">
        <v>808</v>
      </c>
      <c r="E243" s="76" t="s">
        <v>563</v>
      </c>
      <c r="F243" s="114">
        <v>4.9733000000000001</v>
      </c>
      <c r="G243" s="59">
        <v>5.1214000000000004</v>
      </c>
      <c r="H243" s="72">
        <f t="shared" si="12"/>
        <v>0.14810000000000034</v>
      </c>
      <c r="I243" s="56"/>
      <c r="J243" s="81">
        <v>57.4</v>
      </c>
      <c r="K243" s="86"/>
      <c r="L243" s="99">
        <f t="shared" si="13"/>
        <v>0</v>
      </c>
    </row>
    <row r="244" spans="1:12" ht="15.95" customHeight="1" thickBot="1" x14ac:dyDescent="0.3">
      <c r="A244" s="76" t="s">
        <v>286</v>
      </c>
      <c r="B244" s="59">
        <v>5</v>
      </c>
      <c r="C244" s="76"/>
      <c r="D244" s="76" t="s">
        <v>809</v>
      </c>
      <c r="E244" s="76" t="s">
        <v>563</v>
      </c>
      <c r="F244" s="114">
        <v>7.1048</v>
      </c>
      <c r="G244" s="59">
        <v>7.8235000000000001</v>
      </c>
      <c r="H244" s="72">
        <f t="shared" si="12"/>
        <v>0.71870000000000012</v>
      </c>
      <c r="I244" s="56"/>
      <c r="J244" s="81">
        <v>61.3</v>
      </c>
      <c r="K244" s="86"/>
      <c r="L244" s="99">
        <f t="shared" si="13"/>
        <v>0</v>
      </c>
    </row>
    <row r="245" spans="1:12" ht="15.95" customHeight="1" thickBot="1" x14ac:dyDescent="0.3">
      <c r="A245" s="76" t="s">
        <v>287</v>
      </c>
      <c r="B245" s="59">
        <v>5</v>
      </c>
      <c r="C245" s="76"/>
      <c r="D245" s="76" t="s">
        <v>810</v>
      </c>
      <c r="E245" s="76" t="s">
        <v>563</v>
      </c>
      <c r="F245" s="114">
        <v>5.1558999999999999</v>
      </c>
      <c r="G245" s="59">
        <v>5.5698999999999996</v>
      </c>
      <c r="H245" s="72">
        <f t="shared" si="12"/>
        <v>0.4139999999999997</v>
      </c>
      <c r="I245" s="56"/>
      <c r="J245" s="81">
        <v>46.6</v>
      </c>
      <c r="K245" s="86"/>
      <c r="L245" s="99">
        <f t="shared" si="13"/>
        <v>0</v>
      </c>
    </row>
    <row r="246" spans="1:12" ht="15.95" customHeight="1" thickBot="1" x14ac:dyDescent="0.3">
      <c r="A246" s="76" t="s">
        <v>288</v>
      </c>
      <c r="B246" s="59">
        <v>5</v>
      </c>
      <c r="C246" s="76"/>
      <c r="D246" s="76" t="s">
        <v>811</v>
      </c>
      <c r="E246" s="76" t="s">
        <v>563</v>
      </c>
      <c r="F246" s="114">
        <v>3.2572000000000001</v>
      </c>
      <c r="G246" s="59">
        <v>3.4931000000000001</v>
      </c>
      <c r="H246" s="72">
        <f t="shared" si="12"/>
        <v>0.2359</v>
      </c>
      <c r="I246" s="56"/>
      <c r="J246" s="81">
        <v>48.3</v>
      </c>
      <c r="K246" s="86"/>
      <c r="L246" s="99">
        <f t="shared" si="13"/>
        <v>0</v>
      </c>
    </row>
    <row r="247" spans="1:12" ht="15.95" customHeight="1" thickBot="1" x14ac:dyDescent="0.3">
      <c r="A247" s="76" t="s">
        <v>289</v>
      </c>
      <c r="B247" s="59">
        <v>5</v>
      </c>
      <c r="C247" s="76"/>
      <c r="D247" s="76" t="s">
        <v>812</v>
      </c>
      <c r="E247" s="76" t="s">
        <v>563</v>
      </c>
      <c r="F247" s="114">
        <v>8.1999999999999993</v>
      </c>
      <c r="G247" s="59">
        <v>8.9791000000000007</v>
      </c>
      <c r="H247" s="72">
        <f t="shared" si="12"/>
        <v>0.77910000000000146</v>
      </c>
      <c r="I247" s="56"/>
      <c r="J247" s="81">
        <v>62.9</v>
      </c>
      <c r="K247" s="86"/>
      <c r="L247" s="99">
        <f t="shared" si="13"/>
        <v>0</v>
      </c>
    </row>
    <row r="248" spans="1:12" ht="15.95" customHeight="1" thickBot="1" x14ac:dyDescent="0.3">
      <c r="A248" s="76" t="s">
        <v>290</v>
      </c>
      <c r="B248" s="59">
        <v>5</v>
      </c>
      <c r="C248" s="76"/>
      <c r="D248" s="76" t="s">
        <v>813</v>
      </c>
      <c r="E248" s="76" t="s">
        <v>563</v>
      </c>
      <c r="F248" s="114">
        <v>3.3191000000000002</v>
      </c>
      <c r="G248" s="59">
        <v>3.3719999999999999</v>
      </c>
      <c r="H248" s="72">
        <f t="shared" si="12"/>
        <v>5.2899999999999725E-2</v>
      </c>
      <c r="I248" s="56"/>
      <c r="J248" s="81">
        <v>39.299999999999997</v>
      </c>
      <c r="K248" s="86"/>
      <c r="L248" s="99">
        <f t="shared" si="13"/>
        <v>0</v>
      </c>
    </row>
    <row r="249" spans="1:12" ht="15.95" customHeight="1" thickBot="1" x14ac:dyDescent="0.3">
      <c r="A249" s="76" t="s">
        <v>291</v>
      </c>
      <c r="B249" s="59">
        <v>5</v>
      </c>
      <c r="C249" s="76"/>
      <c r="D249" s="76" t="s">
        <v>814</v>
      </c>
      <c r="E249" s="76" t="s">
        <v>563</v>
      </c>
      <c r="F249" s="114">
        <v>7.3453999999999997</v>
      </c>
      <c r="G249" s="59">
        <v>7.9520999999999997</v>
      </c>
      <c r="H249" s="72">
        <f t="shared" si="12"/>
        <v>0.60670000000000002</v>
      </c>
      <c r="I249" s="56"/>
      <c r="J249" s="81">
        <v>57.2</v>
      </c>
      <c r="K249" s="86"/>
      <c r="L249" s="99">
        <f t="shared" si="13"/>
        <v>0</v>
      </c>
    </row>
    <row r="250" spans="1:12" ht="15.95" customHeight="1" thickBot="1" x14ac:dyDescent="0.3">
      <c r="A250" s="76" t="s">
        <v>292</v>
      </c>
      <c r="B250" s="59">
        <v>5</v>
      </c>
      <c r="C250" s="76"/>
      <c r="D250" s="76" t="s">
        <v>815</v>
      </c>
      <c r="E250" s="76" t="s">
        <v>563</v>
      </c>
      <c r="F250" s="114">
        <v>7.1448999999999998</v>
      </c>
      <c r="G250" s="59">
        <v>7.7679999999999998</v>
      </c>
      <c r="H250" s="72">
        <f t="shared" ref="H250:H306" si="14">G250-F250</f>
        <v>0.62309999999999999</v>
      </c>
      <c r="I250" s="56"/>
      <c r="J250" s="81">
        <v>61.4</v>
      </c>
      <c r="K250" s="86"/>
      <c r="L250" s="99">
        <f t="shared" si="13"/>
        <v>0</v>
      </c>
    </row>
    <row r="251" spans="1:12" ht="15.95" customHeight="1" thickBot="1" x14ac:dyDescent="0.3">
      <c r="A251" s="76" t="s">
        <v>293</v>
      </c>
      <c r="B251" s="59">
        <v>5</v>
      </c>
      <c r="C251" s="76"/>
      <c r="D251" s="76" t="s">
        <v>1062</v>
      </c>
      <c r="E251" s="76" t="s">
        <v>563</v>
      </c>
      <c r="F251" s="114">
        <v>1.0178</v>
      </c>
      <c r="G251" s="59">
        <v>1.0198</v>
      </c>
      <c r="H251" s="72">
        <f t="shared" si="14"/>
        <v>2.0000000000000018E-3</v>
      </c>
      <c r="I251" s="56"/>
      <c r="J251" s="81">
        <v>46.5</v>
      </c>
      <c r="K251" s="86"/>
      <c r="L251" s="99">
        <f t="shared" si="13"/>
        <v>0</v>
      </c>
    </row>
    <row r="252" spans="1:12" ht="15.95" customHeight="1" thickBot="1" x14ac:dyDescent="0.3">
      <c r="A252" s="76" t="s">
        <v>294</v>
      </c>
      <c r="B252" s="59">
        <v>5</v>
      </c>
      <c r="C252" s="76"/>
      <c r="D252" s="76" t="s">
        <v>816</v>
      </c>
      <c r="E252" s="76" t="s">
        <v>563</v>
      </c>
      <c r="F252" s="114">
        <v>5.5884</v>
      </c>
      <c r="G252" s="59">
        <v>6.2464000000000004</v>
      </c>
      <c r="H252" s="72">
        <f t="shared" si="14"/>
        <v>0.65800000000000036</v>
      </c>
      <c r="I252" s="56"/>
      <c r="J252" s="81">
        <v>48.3</v>
      </c>
      <c r="K252" s="86"/>
      <c r="L252" s="99">
        <f t="shared" si="13"/>
        <v>0</v>
      </c>
    </row>
    <row r="253" spans="1:12" ht="15.95" customHeight="1" thickBot="1" x14ac:dyDescent="0.3">
      <c r="A253" s="76" t="s">
        <v>295</v>
      </c>
      <c r="B253" s="59">
        <v>5</v>
      </c>
      <c r="C253" s="76"/>
      <c r="D253" s="76" t="s">
        <v>817</v>
      </c>
      <c r="E253" s="76" t="s">
        <v>563</v>
      </c>
      <c r="F253" s="114">
        <v>7.4767999999999999</v>
      </c>
      <c r="G253" s="59">
        <v>8.0421999999999993</v>
      </c>
      <c r="H253" s="72">
        <f t="shared" si="14"/>
        <v>0.56539999999999946</v>
      </c>
      <c r="I253" s="56"/>
      <c r="J253" s="81">
        <v>62.8</v>
      </c>
      <c r="K253" s="86"/>
      <c r="L253" s="99">
        <f t="shared" si="13"/>
        <v>0</v>
      </c>
    </row>
    <row r="254" spans="1:12" ht="15.95" customHeight="1" thickBot="1" x14ac:dyDescent="0.3">
      <c r="A254" s="76" t="s">
        <v>296</v>
      </c>
      <c r="B254" s="59">
        <v>5</v>
      </c>
      <c r="C254" s="76"/>
      <c r="D254" s="76" t="s">
        <v>818</v>
      </c>
      <c r="E254" s="76" t="s">
        <v>563</v>
      </c>
      <c r="F254" s="114">
        <v>3.5089999999999999</v>
      </c>
      <c r="G254" s="59">
        <v>3.8443999999999998</v>
      </c>
      <c r="H254" s="72">
        <f t="shared" si="14"/>
        <v>0.33539999999999992</v>
      </c>
      <c r="I254" s="56"/>
      <c r="J254" s="81">
        <v>39.200000000000003</v>
      </c>
      <c r="K254" s="86"/>
      <c r="L254" s="99">
        <f t="shared" si="13"/>
        <v>0</v>
      </c>
    </row>
    <row r="255" spans="1:12" ht="15.95" customHeight="1" thickBot="1" x14ac:dyDescent="0.3">
      <c r="A255" s="76" t="s">
        <v>297</v>
      </c>
      <c r="B255" s="59">
        <v>5</v>
      </c>
      <c r="C255" s="76"/>
      <c r="D255" s="76" t="s">
        <v>819</v>
      </c>
      <c r="E255" s="76" t="s">
        <v>563</v>
      </c>
      <c r="F255" s="114">
        <v>7.4057000000000004</v>
      </c>
      <c r="G255" s="59">
        <v>7.819</v>
      </c>
      <c r="H255" s="72">
        <f t="shared" si="14"/>
        <v>0.41329999999999956</v>
      </c>
      <c r="I255" s="56"/>
      <c r="J255" s="81">
        <v>57.3</v>
      </c>
      <c r="K255" s="86"/>
      <c r="L255" s="99">
        <f t="shared" si="13"/>
        <v>0</v>
      </c>
    </row>
    <row r="256" spans="1:12" ht="15.95" customHeight="1" thickBot="1" x14ac:dyDescent="0.3">
      <c r="A256" s="76" t="s">
        <v>298</v>
      </c>
      <c r="B256" s="59">
        <v>5</v>
      </c>
      <c r="C256" s="76"/>
      <c r="D256" s="76" t="s">
        <v>820</v>
      </c>
      <c r="E256" s="76" t="s">
        <v>563</v>
      </c>
      <c r="F256" s="128">
        <v>6.7803000000000004</v>
      </c>
      <c r="G256" s="79">
        <v>7.3601000000000001</v>
      </c>
      <c r="H256" s="72">
        <f t="shared" si="14"/>
        <v>0.57979999999999965</v>
      </c>
      <c r="I256" s="56"/>
      <c r="J256" s="81">
        <v>61.6</v>
      </c>
      <c r="K256" s="86"/>
      <c r="L256" s="99">
        <f t="shared" si="13"/>
        <v>0</v>
      </c>
    </row>
    <row r="257" spans="1:12" ht="15.95" customHeight="1" thickBot="1" x14ac:dyDescent="0.3">
      <c r="A257" s="76" t="s">
        <v>299</v>
      </c>
      <c r="B257" s="59">
        <v>5</v>
      </c>
      <c r="C257" s="76"/>
      <c r="D257" s="76" t="s">
        <v>821</v>
      </c>
      <c r="E257" s="76" t="s">
        <v>563</v>
      </c>
      <c r="F257" s="114">
        <v>6.5087999999999999</v>
      </c>
      <c r="G257" s="59">
        <v>6.5239000000000003</v>
      </c>
      <c r="H257" s="72">
        <f t="shared" si="14"/>
        <v>1.5100000000000335E-2</v>
      </c>
      <c r="I257" s="56"/>
      <c r="J257" s="81">
        <v>46.5</v>
      </c>
      <c r="K257" s="86"/>
      <c r="L257" s="99">
        <f t="shared" si="13"/>
        <v>0</v>
      </c>
    </row>
    <row r="258" spans="1:12" ht="15.95" customHeight="1" thickBot="1" x14ac:dyDescent="0.3">
      <c r="A258" s="76" t="s">
        <v>300</v>
      </c>
      <c r="B258" s="59">
        <v>5</v>
      </c>
      <c r="C258" s="76"/>
      <c r="D258" s="76" t="s">
        <v>822</v>
      </c>
      <c r="E258" s="76" t="s">
        <v>563</v>
      </c>
      <c r="F258" s="114">
        <v>4.9088000000000003</v>
      </c>
      <c r="G258" s="59">
        <v>4.9088000000000003</v>
      </c>
      <c r="H258" s="72">
        <f t="shared" si="14"/>
        <v>0</v>
      </c>
      <c r="I258" s="56">
        <f>0.008056*J258</f>
        <v>0.39071600000000001</v>
      </c>
      <c r="J258" s="81">
        <v>48.5</v>
      </c>
      <c r="K258" s="86"/>
      <c r="L258" s="99">
        <f t="shared" si="13"/>
        <v>0</v>
      </c>
    </row>
    <row r="259" spans="1:12" ht="15.95" customHeight="1" thickBot="1" x14ac:dyDescent="0.3">
      <c r="A259" s="76" t="s">
        <v>301</v>
      </c>
      <c r="B259" s="59">
        <v>5</v>
      </c>
      <c r="C259" s="76"/>
      <c r="D259" s="76" t="s">
        <v>823</v>
      </c>
      <c r="E259" s="76" t="s">
        <v>563</v>
      </c>
      <c r="F259" s="114">
        <v>8.5493000000000006</v>
      </c>
      <c r="G259" s="59">
        <v>9.1035000000000004</v>
      </c>
      <c r="H259" s="72">
        <f t="shared" si="14"/>
        <v>0.5541999999999998</v>
      </c>
      <c r="I259" s="56"/>
      <c r="J259" s="43">
        <v>63</v>
      </c>
      <c r="K259" s="86"/>
      <c r="L259" s="99">
        <f t="shared" si="13"/>
        <v>0</v>
      </c>
    </row>
    <row r="260" spans="1:12" ht="15.95" customHeight="1" thickBot="1" x14ac:dyDescent="0.3">
      <c r="A260" s="76" t="s">
        <v>302</v>
      </c>
      <c r="B260" s="59">
        <v>5</v>
      </c>
      <c r="C260" s="76"/>
      <c r="D260" s="76" t="s">
        <v>824</v>
      </c>
      <c r="E260" s="76" t="s">
        <v>563</v>
      </c>
      <c r="F260" s="114">
        <v>4.3611000000000004</v>
      </c>
      <c r="G260" s="59">
        <v>4.7850999999999999</v>
      </c>
      <c r="H260" s="72">
        <f t="shared" si="14"/>
        <v>0.42399999999999949</v>
      </c>
      <c r="I260" s="56"/>
      <c r="J260" s="81">
        <v>39.299999999999997</v>
      </c>
      <c r="K260" s="86"/>
      <c r="L260" s="99">
        <f t="shared" si="13"/>
        <v>0</v>
      </c>
    </row>
    <row r="261" spans="1:12" ht="15.95" customHeight="1" thickBot="1" x14ac:dyDescent="0.3">
      <c r="A261" s="76" t="s">
        <v>303</v>
      </c>
      <c r="B261" s="59">
        <v>5</v>
      </c>
      <c r="C261" s="76"/>
      <c r="D261" s="76" t="s">
        <v>825</v>
      </c>
      <c r="E261" s="76" t="s">
        <v>563</v>
      </c>
      <c r="F261" s="114">
        <v>4.4984000000000002</v>
      </c>
      <c r="G261" s="59">
        <v>5.0537000000000001</v>
      </c>
      <c r="H261" s="72">
        <f t="shared" si="14"/>
        <v>0.5552999999999999</v>
      </c>
      <c r="I261" s="56"/>
      <c r="J261" s="81">
        <v>57.4</v>
      </c>
      <c r="K261" s="86"/>
      <c r="L261" s="99">
        <f t="shared" si="13"/>
        <v>0</v>
      </c>
    </row>
    <row r="262" spans="1:12" ht="15.95" customHeight="1" thickBot="1" x14ac:dyDescent="0.3">
      <c r="A262" s="76" t="s">
        <v>304</v>
      </c>
      <c r="B262" s="59">
        <v>5</v>
      </c>
      <c r="C262" s="76"/>
      <c r="D262" s="76" t="s">
        <v>826</v>
      </c>
      <c r="E262" s="76" t="s">
        <v>563</v>
      </c>
      <c r="F262" s="114">
        <v>6.9478</v>
      </c>
      <c r="G262" s="59">
        <v>7.5944000000000003</v>
      </c>
      <c r="H262" s="72">
        <f t="shared" si="14"/>
        <v>0.64660000000000029</v>
      </c>
      <c r="I262" s="56"/>
      <c r="J262" s="81">
        <v>61.6</v>
      </c>
      <c r="K262" s="86"/>
      <c r="L262" s="99">
        <f t="shared" si="13"/>
        <v>0</v>
      </c>
    </row>
    <row r="263" spans="1:12" ht="15.95" customHeight="1" thickBot="1" x14ac:dyDescent="0.3">
      <c r="A263" s="76" t="s">
        <v>305</v>
      </c>
      <c r="B263" s="59">
        <v>5</v>
      </c>
      <c r="C263" s="76"/>
      <c r="D263" s="76" t="s">
        <v>827</v>
      </c>
      <c r="E263" s="76" t="s">
        <v>563</v>
      </c>
      <c r="F263" s="114">
        <v>4.3985000000000003</v>
      </c>
      <c r="G263" s="59">
        <v>4.7202999999999999</v>
      </c>
      <c r="H263" s="72">
        <f t="shared" si="14"/>
        <v>0.32179999999999964</v>
      </c>
      <c r="I263" s="56"/>
      <c r="J263" s="81">
        <v>46.7</v>
      </c>
      <c r="K263" s="86"/>
      <c r="L263" s="99">
        <f t="shared" si="13"/>
        <v>0</v>
      </c>
    </row>
    <row r="264" spans="1:12" ht="15.95" customHeight="1" thickBot="1" x14ac:dyDescent="0.3">
      <c r="A264" s="76" t="s">
        <v>306</v>
      </c>
      <c r="B264" s="59">
        <v>5</v>
      </c>
      <c r="C264" s="76"/>
      <c r="D264" s="76" t="s">
        <v>828</v>
      </c>
      <c r="E264" s="76" t="s">
        <v>563</v>
      </c>
      <c r="F264" s="114">
        <v>2.9996</v>
      </c>
      <c r="G264" s="59">
        <v>3.1448</v>
      </c>
      <c r="H264" s="72">
        <f t="shared" si="14"/>
        <v>0.1452</v>
      </c>
      <c r="I264" s="56"/>
      <c r="J264" s="81">
        <v>48.4</v>
      </c>
      <c r="K264" s="86"/>
      <c r="L264" s="99">
        <f t="shared" si="13"/>
        <v>0</v>
      </c>
    </row>
    <row r="265" spans="1:12" ht="15.95" customHeight="1" thickBot="1" x14ac:dyDescent="0.3">
      <c r="A265" s="76" t="s">
        <v>307</v>
      </c>
      <c r="B265" s="59">
        <v>5</v>
      </c>
      <c r="C265" s="76"/>
      <c r="D265" s="76" t="s">
        <v>829</v>
      </c>
      <c r="E265" s="76" t="s">
        <v>563</v>
      </c>
      <c r="F265" s="114">
        <v>6.0849000000000002</v>
      </c>
      <c r="G265" s="59">
        <v>6.6422999999999996</v>
      </c>
      <c r="H265" s="72">
        <f t="shared" si="14"/>
        <v>0.55739999999999945</v>
      </c>
      <c r="I265" s="56"/>
      <c r="J265" s="81">
        <v>62.8</v>
      </c>
      <c r="K265" s="86"/>
      <c r="L265" s="99">
        <f t="shared" si="13"/>
        <v>0</v>
      </c>
    </row>
    <row r="266" spans="1:12" ht="15.95" customHeight="1" thickBot="1" x14ac:dyDescent="0.3">
      <c r="A266" s="76" t="s">
        <v>308</v>
      </c>
      <c r="B266" s="59">
        <v>5</v>
      </c>
      <c r="C266" s="76"/>
      <c r="D266" s="76" t="s">
        <v>830</v>
      </c>
      <c r="E266" s="76" t="s">
        <v>563</v>
      </c>
      <c r="F266" s="114">
        <v>2.9281999999999999</v>
      </c>
      <c r="G266" s="59">
        <v>3.1884000000000001</v>
      </c>
      <c r="H266" s="72">
        <f t="shared" si="14"/>
        <v>0.26020000000000021</v>
      </c>
      <c r="I266" s="56"/>
      <c r="J266" s="81">
        <v>39.200000000000003</v>
      </c>
      <c r="K266" s="86"/>
      <c r="L266" s="99">
        <f t="shared" si="13"/>
        <v>0</v>
      </c>
    </row>
    <row r="267" spans="1:12" ht="16.5" thickBot="1" x14ac:dyDescent="0.3">
      <c r="A267" s="76" t="s">
        <v>309</v>
      </c>
      <c r="B267" s="59">
        <v>5</v>
      </c>
      <c r="C267" s="76"/>
      <c r="D267" s="76" t="s">
        <v>831</v>
      </c>
      <c r="E267" s="76" t="s">
        <v>563</v>
      </c>
      <c r="F267" s="114">
        <v>7.2706999999999997</v>
      </c>
      <c r="G267" s="59">
        <v>7.8414999999999999</v>
      </c>
      <c r="H267" s="72">
        <f t="shared" si="14"/>
        <v>0.5708000000000002</v>
      </c>
      <c r="I267" s="56"/>
      <c r="J267" s="81">
        <v>57.4</v>
      </c>
      <c r="K267" s="86"/>
      <c r="L267" s="99">
        <f t="shared" si="13"/>
        <v>0</v>
      </c>
    </row>
    <row r="268" spans="1:12" ht="16.5" thickBot="1" x14ac:dyDescent="0.3">
      <c r="A268" s="76" t="s">
        <v>310</v>
      </c>
      <c r="B268" s="59">
        <v>5</v>
      </c>
      <c r="C268" s="76"/>
      <c r="D268" s="76" t="s">
        <v>832</v>
      </c>
      <c r="E268" s="76" t="s">
        <v>563</v>
      </c>
      <c r="F268" s="114">
        <v>5.8045</v>
      </c>
      <c r="G268" s="59">
        <v>6.3547000000000002</v>
      </c>
      <c r="H268" s="72">
        <f t="shared" si="14"/>
        <v>0.55020000000000024</v>
      </c>
      <c r="I268" s="56"/>
      <c r="J268" s="81">
        <v>61.3</v>
      </c>
      <c r="K268" s="86"/>
      <c r="L268" s="99">
        <f t="shared" si="13"/>
        <v>0</v>
      </c>
    </row>
    <row r="269" spans="1:12" ht="16.5" thickBot="1" x14ac:dyDescent="0.3">
      <c r="A269" s="76" t="s">
        <v>311</v>
      </c>
      <c r="B269" s="59">
        <v>5</v>
      </c>
      <c r="C269" s="76"/>
      <c r="D269" s="76" t="s">
        <v>833</v>
      </c>
      <c r="E269" s="76" t="s">
        <v>563</v>
      </c>
      <c r="F269" s="114">
        <v>4.2370000000000001</v>
      </c>
      <c r="G269" s="59">
        <v>4.2667000000000002</v>
      </c>
      <c r="H269" s="72">
        <f t="shared" si="14"/>
        <v>2.970000000000006E-2</v>
      </c>
      <c r="I269" s="56"/>
      <c r="J269" s="81">
        <v>46.5</v>
      </c>
      <c r="K269" s="86"/>
      <c r="L269" s="99">
        <f t="shared" si="13"/>
        <v>0</v>
      </c>
    </row>
    <row r="270" spans="1:12" ht="31.5" customHeight="1" thickBot="1" x14ac:dyDescent="0.3">
      <c r="A270" s="76" t="s">
        <v>312</v>
      </c>
      <c r="B270" s="59">
        <v>5</v>
      </c>
      <c r="C270" s="76"/>
      <c r="D270" s="76" t="s">
        <v>834</v>
      </c>
      <c r="E270" s="76" t="s">
        <v>563</v>
      </c>
      <c r="F270" s="114">
        <v>5.1760999999999999</v>
      </c>
      <c r="G270" s="59">
        <v>5.6467000000000001</v>
      </c>
      <c r="H270" s="72">
        <f t="shared" si="14"/>
        <v>0.47060000000000013</v>
      </c>
      <c r="I270" s="56"/>
      <c r="J270" s="81">
        <v>48.2</v>
      </c>
      <c r="K270" s="86"/>
      <c r="L270" s="99">
        <f t="shared" si="13"/>
        <v>0</v>
      </c>
    </row>
    <row r="271" spans="1:12" ht="16.5" thickBot="1" x14ac:dyDescent="0.3">
      <c r="A271" s="76" t="s">
        <v>313</v>
      </c>
      <c r="B271" s="59">
        <v>5</v>
      </c>
      <c r="C271" s="76"/>
      <c r="D271" s="76" t="s">
        <v>835</v>
      </c>
      <c r="E271" s="76" t="s">
        <v>563</v>
      </c>
      <c r="F271" s="114">
        <v>6.7065000000000001</v>
      </c>
      <c r="G271" s="59">
        <v>7.2824999999999998</v>
      </c>
      <c r="H271" s="72">
        <f t="shared" si="14"/>
        <v>0.57599999999999962</v>
      </c>
      <c r="I271" s="56"/>
      <c r="J271" s="81">
        <v>62.6</v>
      </c>
      <c r="K271" s="86"/>
      <c r="L271" s="99">
        <f t="shared" si="13"/>
        <v>0</v>
      </c>
    </row>
    <row r="272" spans="1:12" ht="28.5" customHeight="1" thickBot="1" x14ac:dyDescent="0.3">
      <c r="A272" s="76" t="s">
        <v>314</v>
      </c>
      <c r="B272" s="59">
        <v>5</v>
      </c>
      <c r="C272" s="76"/>
      <c r="D272" s="76" t="s">
        <v>836</v>
      </c>
      <c r="E272" s="76" t="s">
        <v>563</v>
      </c>
      <c r="F272" s="114">
        <v>4.5355999999999996</v>
      </c>
      <c r="G272" s="59">
        <v>4.8516000000000004</v>
      </c>
      <c r="H272" s="72">
        <f t="shared" si="14"/>
        <v>0.31600000000000072</v>
      </c>
      <c r="I272" s="56"/>
      <c r="J272" s="81">
        <v>39.299999999999997</v>
      </c>
      <c r="K272" s="86"/>
      <c r="L272" s="99">
        <f t="shared" si="13"/>
        <v>0</v>
      </c>
    </row>
    <row r="273" spans="1:12" ht="16.5" thickBot="1" x14ac:dyDescent="0.3">
      <c r="A273" s="76" t="s">
        <v>315</v>
      </c>
      <c r="B273" s="59">
        <v>5</v>
      </c>
      <c r="C273" s="76"/>
      <c r="D273" s="76" t="s">
        <v>837</v>
      </c>
      <c r="E273" s="76" t="s">
        <v>563</v>
      </c>
      <c r="F273" s="114">
        <v>5.5087999999999999</v>
      </c>
      <c r="G273" s="59">
        <v>5.5087999999999999</v>
      </c>
      <c r="H273" s="72">
        <f t="shared" si="14"/>
        <v>0</v>
      </c>
      <c r="I273" s="56">
        <f>0.008056*J273</f>
        <v>0.46080320000000008</v>
      </c>
      <c r="J273" s="81">
        <v>57.2</v>
      </c>
      <c r="K273" s="86"/>
      <c r="L273" s="99">
        <f t="shared" ref="L273:L331" si="15">-K273</f>
        <v>0</v>
      </c>
    </row>
    <row r="274" spans="1:12" ht="30.75" customHeight="1" thickBot="1" x14ac:dyDescent="0.3">
      <c r="A274" s="76" t="s">
        <v>316</v>
      </c>
      <c r="B274" s="59">
        <v>5</v>
      </c>
      <c r="C274" s="76"/>
      <c r="D274" s="76" t="s">
        <v>838</v>
      </c>
      <c r="E274" s="76" t="s">
        <v>563</v>
      </c>
      <c r="F274" s="114">
        <v>6.0484999999999998</v>
      </c>
      <c r="G274" s="59">
        <v>6.6143000000000001</v>
      </c>
      <c r="H274" s="72">
        <f t="shared" si="14"/>
        <v>0.5658000000000003</v>
      </c>
      <c r="I274" s="56"/>
      <c r="J274" s="81">
        <v>61.1</v>
      </c>
      <c r="K274" s="86"/>
      <c r="L274" s="99">
        <f t="shared" si="15"/>
        <v>0</v>
      </c>
    </row>
    <row r="275" spans="1:12" ht="16.5" thickBot="1" x14ac:dyDescent="0.3">
      <c r="A275" s="76" t="s">
        <v>317</v>
      </c>
      <c r="B275" s="59">
        <v>5</v>
      </c>
      <c r="C275" s="76"/>
      <c r="D275" s="76" t="s">
        <v>839</v>
      </c>
      <c r="E275" s="76" t="s">
        <v>563</v>
      </c>
      <c r="F275" s="114">
        <v>4.3822000000000001</v>
      </c>
      <c r="G275" s="59">
        <v>4.8051000000000004</v>
      </c>
      <c r="H275" s="72">
        <f t="shared" si="14"/>
        <v>0.42290000000000028</v>
      </c>
      <c r="I275" s="56"/>
      <c r="J275" s="81">
        <v>46.4</v>
      </c>
      <c r="K275" s="86"/>
      <c r="L275" s="99">
        <f t="shared" si="15"/>
        <v>0</v>
      </c>
    </row>
    <row r="276" spans="1:12" ht="30.75" customHeight="1" thickBot="1" x14ac:dyDescent="0.3">
      <c r="A276" s="76" t="s">
        <v>318</v>
      </c>
      <c r="B276" s="59">
        <v>5</v>
      </c>
      <c r="C276" s="76"/>
      <c r="D276" s="76" t="s">
        <v>840</v>
      </c>
      <c r="E276" s="76" t="s">
        <v>563</v>
      </c>
      <c r="F276" s="114">
        <v>3.7370999999999999</v>
      </c>
      <c r="G276" s="59">
        <v>4.0475000000000003</v>
      </c>
      <c r="H276" s="72">
        <f t="shared" si="14"/>
        <v>0.31040000000000045</v>
      </c>
      <c r="I276" s="56"/>
      <c r="J276" s="81">
        <v>48.3</v>
      </c>
      <c r="K276" s="86"/>
      <c r="L276" s="99">
        <f t="shared" si="15"/>
        <v>0</v>
      </c>
    </row>
    <row r="277" spans="1:12" ht="25.5" customHeight="1" thickBot="1" x14ac:dyDescent="0.3">
      <c r="A277" s="76" t="s">
        <v>319</v>
      </c>
      <c r="B277" s="59">
        <v>5</v>
      </c>
      <c r="C277" s="76"/>
      <c r="D277" s="76" t="s">
        <v>841</v>
      </c>
      <c r="E277" s="76" t="s">
        <v>563</v>
      </c>
      <c r="F277" s="114">
        <v>5.1380999999999997</v>
      </c>
      <c r="G277" s="59">
        <v>5.1380999999999997</v>
      </c>
      <c r="H277" s="72">
        <f t="shared" si="14"/>
        <v>0</v>
      </c>
      <c r="I277" s="56">
        <f>0.008056*J277</f>
        <v>0.50430560000000002</v>
      </c>
      <c r="J277" s="81">
        <v>62.6</v>
      </c>
      <c r="K277" s="86"/>
      <c r="L277" s="99">
        <f t="shared" si="15"/>
        <v>0</v>
      </c>
    </row>
    <row r="278" spans="1:12" ht="16.5" thickBot="1" x14ac:dyDescent="0.3">
      <c r="A278" s="76" t="s">
        <v>320</v>
      </c>
      <c r="B278" s="59">
        <v>5</v>
      </c>
      <c r="C278" s="76"/>
      <c r="D278" s="76" t="s">
        <v>842</v>
      </c>
      <c r="E278" s="76" t="s">
        <v>563</v>
      </c>
      <c r="F278" s="114">
        <v>3.1907000000000001</v>
      </c>
      <c r="G278" s="59">
        <v>3.2955000000000001</v>
      </c>
      <c r="H278" s="72">
        <f t="shared" si="14"/>
        <v>0.1048</v>
      </c>
      <c r="I278" s="56"/>
      <c r="J278" s="81">
        <v>39.299999999999997</v>
      </c>
      <c r="K278" s="86"/>
      <c r="L278" s="99">
        <f t="shared" si="15"/>
        <v>0</v>
      </c>
    </row>
    <row r="279" spans="1:12" ht="16.5" thickBot="1" x14ac:dyDescent="0.3">
      <c r="A279" s="76" t="s">
        <v>321</v>
      </c>
      <c r="B279" s="59">
        <v>5</v>
      </c>
      <c r="C279" s="76"/>
      <c r="D279" s="76" t="s">
        <v>843</v>
      </c>
      <c r="E279" s="76" t="s">
        <v>563</v>
      </c>
      <c r="F279" s="114">
        <v>4.3281000000000001</v>
      </c>
      <c r="G279" s="59">
        <v>4.8155000000000001</v>
      </c>
      <c r="H279" s="72">
        <f t="shared" si="14"/>
        <v>0.48740000000000006</v>
      </c>
      <c r="I279" s="56"/>
      <c r="J279" s="81">
        <v>57.2</v>
      </c>
      <c r="K279" s="86"/>
      <c r="L279" s="99">
        <f t="shared" si="15"/>
        <v>0</v>
      </c>
    </row>
    <row r="280" spans="1:12" ht="16.5" thickBot="1" x14ac:dyDescent="0.3">
      <c r="A280" s="76" t="s">
        <v>322</v>
      </c>
      <c r="B280" s="59">
        <v>5</v>
      </c>
      <c r="C280" s="76"/>
      <c r="D280" s="76" t="s">
        <v>844</v>
      </c>
      <c r="E280" s="76" t="s">
        <v>563</v>
      </c>
      <c r="F280" s="114">
        <v>7.4574999999999996</v>
      </c>
      <c r="G280" s="59">
        <v>8.0214999999999996</v>
      </c>
      <c r="H280" s="72">
        <f t="shared" si="14"/>
        <v>0.56400000000000006</v>
      </c>
      <c r="I280" s="56"/>
      <c r="J280" s="81">
        <v>61.4</v>
      </c>
      <c r="K280" s="86"/>
      <c r="L280" s="99">
        <f t="shared" si="15"/>
        <v>0</v>
      </c>
    </row>
    <row r="281" spans="1:12" ht="33" customHeight="1" thickBot="1" x14ac:dyDescent="0.3">
      <c r="A281" s="76" t="s">
        <v>323</v>
      </c>
      <c r="B281" s="59">
        <v>5</v>
      </c>
      <c r="C281" s="76"/>
      <c r="D281" s="76" t="s">
        <v>845</v>
      </c>
      <c r="E281" s="76" t="s">
        <v>563</v>
      </c>
      <c r="F281" s="114">
        <v>4.7595000000000001</v>
      </c>
      <c r="G281" s="59">
        <v>5.1022999999999996</v>
      </c>
      <c r="H281" s="72">
        <f t="shared" si="14"/>
        <v>0.34279999999999955</v>
      </c>
      <c r="I281" s="56"/>
      <c r="J281" s="81">
        <v>46.4</v>
      </c>
      <c r="K281" s="86"/>
      <c r="L281" s="99">
        <f t="shared" si="15"/>
        <v>0</v>
      </c>
    </row>
    <row r="282" spans="1:12" ht="16.5" thickBot="1" x14ac:dyDescent="0.3">
      <c r="A282" s="76" t="s">
        <v>324</v>
      </c>
      <c r="B282" s="59">
        <v>5</v>
      </c>
      <c r="C282" s="76"/>
      <c r="D282" s="76" t="s">
        <v>1063</v>
      </c>
      <c r="E282" s="76" t="s">
        <v>563</v>
      </c>
      <c r="F282" s="114">
        <v>3.6196999999999999</v>
      </c>
      <c r="G282" s="59">
        <v>3.9285999999999999</v>
      </c>
      <c r="H282" s="72">
        <f t="shared" si="14"/>
        <v>0.30889999999999995</v>
      </c>
      <c r="I282" s="56"/>
      <c r="J282" s="81">
        <v>48.2</v>
      </c>
      <c r="K282" s="86"/>
      <c r="L282" s="99">
        <f t="shared" si="15"/>
        <v>0</v>
      </c>
    </row>
    <row r="283" spans="1:12" ht="16.5" thickBot="1" x14ac:dyDescent="0.3">
      <c r="A283" s="76" t="s">
        <v>325</v>
      </c>
      <c r="B283" s="59">
        <v>5</v>
      </c>
      <c r="C283" s="76"/>
      <c r="D283" s="76" t="s">
        <v>846</v>
      </c>
      <c r="E283" s="76" t="s">
        <v>563</v>
      </c>
      <c r="F283" s="114">
        <v>7.9344999999999999</v>
      </c>
      <c r="G283" s="59">
        <v>8.5055999999999994</v>
      </c>
      <c r="H283" s="72">
        <f t="shared" si="14"/>
        <v>0.5710999999999995</v>
      </c>
      <c r="I283" s="56"/>
      <c r="J283" s="81">
        <v>62.7</v>
      </c>
      <c r="K283" s="86"/>
      <c r="L283" s="99">
        <f t="shared" si="15"/>
        <v>0</v>
      </c>
    </row>
    <row r="284" spans="1:12" ht="39" customHeight="1" thickBot="1" x14ac:dyDescent="0.3">
      <c r="A284" s="76" t="s">
        <v>326</v>
      </c>
      <c r="B284" s="59">
        <v>5</v>
      </c>
      <c r="C284" s="76"/>
      <c r="D284" s="76" t="s">
        <v>847</v>
      </c>
      <c r="E284" s="76" t="s">
        <v>563</v>
      </c>
      <c r="F284" s="114">
        <v>4.3158000000000003</v>
      </c>
      <c r="G284" s="59">
        <v>4.7565</v>
      </c>
      <c r="H284" s="72">
        <f t="shared" si="14"/>
        <v>0.44069999999999965</v>
      </c>
      <c r="I284" s="56"/>
      <c r="J284" s="81">
        <v>39.1</v>
      </c>
      <c r="K284" s="86"/>
      <c r="L284" s="99">
        <f t="shared" si="15"/>
        <v>0</v>
      </c>
    </row>
    <row r="285" spans="1:12" ht="31.5" customHeight="1" thickBot="1" x14ac:dyDescent="0.3">
      <c r="A285" s="76" t="s">
        <v>327</v>
      </c>
      <c r="B285" s="59">
        <v>5</v>
      </c>
      <c r="C285" s="76"/>
      <c r="D285" s="76"/>
      <c r="E285" s="76"/>
      <c r="F285" s="114">
        <v>4.7337999999999996</v>
      </c>
      <c r="G285" s="59">
        <v>4.9223999999999997</v>
      </c>
      <c r="H285" s="72">
        <f t="shared" si="14"/>
        <v>0.1886000000000001</v>
      </c>
      <c r="I285" s="56"/>
      <c r="J285" s="81">
        <v>57.3</v>
      </c>
      <c r="K285" s="86"/>
      <c r="L285" s="99">
        <f t="shared" si="15"/>
        <v>0</v>
      </c>
    </row>
    <row r="286" spans="1:12" ht="16.5" thickBot="1" x14ac:dyDescent="0.3">
      <c r="A286" s="76" t="s">
        <v>328</v>
      </c>
      <c r="B286" s="59">
        <v>5</v>
      </c>
      <c r="C286" s="76"/>
      <c r="D286" s="76" t="s">
        <v>848</v>
      </c>
      <c r="E286" s="76" t="s">
        <v>563</v>
      </c>
      <c r="F286" s="114">
        <v>4.26</v>
      </c>
      <c r="G286" s="59">
        <v>4.4789000000000003</v>
      </c>
      <c r="H286" s="72">
        <f t="shared" si="14"/>
        <v>0.21890000000000054</v>
      </c>
      <c r="I286" s="56"/>
      <c r="J286" s="81">
        <v>61.5</v>
      </c>
      <c r="K286" s="86"/>
      <c r="L286" s="99">
        <f t="shared" si="15"/>
        <v>0</v>
      </c>
    </row>
    <row r="287" spans="1:12" ht="16.5" thickBot="1" x14ac:dyDescent="0.3">
      <c r="A287" s="76" t="s">
        <v>329</v>
      </c>
      <c r="B287" s="59">
        <v>5</v>
      </c>
      <c r="C287" s="76"/>
      <c r="D287" s="76"/>
      <c r="E287" s="76"/>
      <c r="F287" s="114">
        <v>2.3096999999999999</v>
      </c>
      <c r="G287" s="59">
        <v>2.3096999999999999</v>
      </c>
      <c r="H287" s="72">
        <f t="shared" si="14"/>
        <v>0</v>
      </c>
      <c r="I287" s="56">
        <f t="shared" ref="I287:I288" si="16">0.008056*J287</f>
        <v>0.37460400000000005</v>
      </c>
      <c r="J287" s="81">
        <v>46.5</v>
      </c>
      <c r="K287" s="86"/>
      <c r="L287" s="99">
        <f t="shared" si="15"/>
        <v>0</v>
      </c>
    </row>
    <row r="288" spans="1:12" ht="16.5" thickBot="1" x14ac:dyDescent="0.3">
      <c r="A288" s="76" t="s">
        <v>330</v>
      </c>
      <c r="B288" s="59">
        <v>5</v>
      </c>
      <c r="C288" s="76"/>
      <c r="D288" s="76" t="s">
        <v>849</v>
      </c>
      <c r="E288" s="76" t="s">
        <v>563</v>
      </c>
      <c r="F288" s="114">
        <v>4.2938999999999998</v>
      </c>
      <c r="G288" s="59">
        <v>4.2938999999999998</v>
      </c>
      <c r="H288" s="72">
        <f t="shared" si="14"/>
        <v>0</v>
      </c>
      <c r="I288" s="56">
        <f t="shared" si="16"/>
        <v>0.38829920000000007</v>
      </c>
      <c r="J288" s="81">
        <v>48.2</v>
      </c>
      <c r="K288" s="86"/>
      <c r="L288" s="99">
        <f t="shared" si="15"/>
        <v>0</v>
      </c>
    </row>
    <row r="289" spans="1:12" ht="16.5" thickBot="1" x14ac:dyDescent="0.3">
      <c r="A289" s="76" t="s">
        <v>331</v>
      </c>
      <c r="B289" s="59">
        <v>5</v>
      </c>
      <c r="C289" s="76"/>
      <c r="D289" s="76" t="s">
        <v>850</v>
      </c>
      <c r="E289" s="76" t="s">
        <v>563</v>
      </c>
      <c r="F289" s="114">
        <v>7.6612</v>
      </c>
      <c r="G289" s="59">
        <v>8.1411999999999995</v>
      </c>
      <c r="H289" s="72">
        <f t="shared" si="14"/>
        <v>0.47999999999999954</v>
      </c>
      <c r="I289" s="56"/>
      <c r="J289" s="81">
        <v>62.6</v>
      </c>
      <c r="K289" s="86"/>
      <c r="L289" s="99">
        <f t="shared" si="15"/>
        <v>0</v>
      </c>
    </row>
    <row r="290" spans="1:12" ht="34.5" customHeight="1" thickBot="1" x14ac:dyDescent="0.3">
      <c r="A290" s="76" t="s">
        <v>332</v>
      </c>
      <c r="B290" s="59">
        <v>5</v>
      </c>
      <c r="C290" s="76"/>
      <c r="D290" s="76" t="s">
        <v>851</v>
      </c>
      <c r="E290" s="76" t="s">
        <v>563</v>
      </c>
      <c r="F290" s="114">
        <v>4.5058999999999996</v>
      </c>
      <c r="G290" s="59">
        <v>4.5377999999999998</v>
      </c>
      <c r="H290" s="72">
        <f t="shared" si="14"/>
        <v>3.1900000000000261E-2</v>
      </c>
      <c r="I290" s="56"/>
      <c r="J290" s="81">
        <v>39.200000000000003</v>
      </c>
      <c r="K290" s="86"/>
      <c r="L290" s="99">
        <f t="shared" si="15"/>
        <v>0</v>
      </c>
    </row>
    <row r="291" spans="1:12" ht="16.5" thickBot="1" x14ac:dyDescent="0.3">
      <c r="A291" s="76" t="s">
        <v>333</v>
      </c>
      <c r="B291" s="59">
        <v>5</v>
      </c>
      <c r="C291" s="76"/>
      <c r="D291" s="76" t="s">
        <v>852</v>
      </c>
      <c r="E291" s="76" t="s">
        <v>563</v>
      </c>
      <c r="F291" s="114">
        <v>3.1997</v>
      </c>
      <c r="G291" s="59">
        <v>3.4083000000000001</v>
      </c>
      <c r="H291" s="72">
        <f t="shared" si="14"/>
        <v>0.20860000000000012</v>
      </c>
      <c r="I291" s="56"/>
      <c r="J291" s="81">
        <v>57.4</v>
      </c>
      <c r="K291" s="86"/>
      <c r="L291" s="99">
        <f t="shared" si="15"/>
        <v>0</v>
      </c>
    </row>
    <row r="292" spans="1:12" ht="16.5" thickBot="1" x14ac:dyDescent="0.3">
      <c r="A292" s="76" t="s">
        <v>334</v>
      </c>
      <c r="B292" s="59">
        <v>5</v>
      </c>
      <c r="C292" s="76"/>
      <c r="D292" s="76" t="s">
        <v>853</v>
      </c>
      <c r="E292" s="76" t="s">
        <v>563</v>
      </c>
      <c r="F292" s="114">
        <v>6.6612</v>
      </c>
      <c r="G292" s="59">
        <v>6.6612</v>
      </c>
      <c r="H292" s="72">
        <f t="shared" si="14"/>
        <v>0</v>
      </c>
      <c r="I292" s="56">
        <f>0.008056*J292</f>
        <v>0.49383280000000002</v>
      </c>
      <c r="J292" s="81">
        <v>61.3</v>
      </c>
      <c r="K292" s="86"/>
      <c r="L292" s="99">
        <f t="shared" si="15"/>
        <v>0</v>
      </c>
    </row>
    <row r="293" spans="1:12" ht="34.5" customHeight="1" thickBot="1" x14ac:dyDescent="0.3">
      <c r="A293" s="76" t="s">
        <v>335</v>
      </c>
      <c r="B293" s="59">
        <v>5</v>
      </c>
      <c r="C293" s="76"/>
      <c r="D293" s="76" t="s">
        <v>854</v>
      </c>
      <c r="E293" s="76" t="s">
        <v>563</v>
      </c>
      <c r="F293" s="114">
        <v>4.4165999999999999</v>
      </c>
      <c r="G293" s="59">
        <v>4.7838000000000003</v>
      </c>
      <c r="H293" s="72">
        <f t="shared" si="14"/>
        <v>0.36720000000000041</v>
      </c>
      <c r="I293" s="56"/>
      <c r="J293" s="81">
        <v>46.4</v>
      </c>
      <c r="K293" s="86"/>
      <c r="L293" s="99">
        <f t="shared" si="15"/>
        <v>0</v>
      </c>
    </row>
    <row r="294" spans="1:12" ht="16.5" thickBot="1" x14ac:dyDescent="0.3">
      <c r="A294" s="76" t="s">
        <v>336</v>
      </c>
      <c r="B294" s="59">
        <v>5</v>
      </c>
      <c r="C294" s="76"/>
      <c r="D294" s="76" t="s">
        <v>855</v>
      </c>
      <c r="E294" s="76" t="s">
        <v>563</v>
      </c>
      <c r="F294" s="114">
        <v>2.6293000000000002</v>
      </c>
      <c r="G294" s="59">
        <v>2.9319999999999999</v>
      </c>
      <c r="H294" s="72">
        <f t="shared" si="14"/>
        <v>0.30269999999999975</v>
      </c>
      <c r="I294" s="56"/>
      <c r="J294" s="81">
        <v>48.3</v>
      </c>
      <c r="K294" s="86"/>
      <c r="L294" s="99">
        <f t="shared" si="15"/>
        <v>0</v>
      </c>
    </row>
    <row r="295" spans="1:12" ht="15.95" customHeight="1" thickBot="1" x14ac:dyDescent="0.3">
      <c r="A295" s="76" t="s">
        <v>337</v>
      </c>
      <c r="B295" s="59">
        <v>5</v>
      </c>
      <c r="C295" s="76"/>
      <c r="D295" s="76" t="s">
        <v>856</v>
      </c>
      <c r="E295" s="76" t="s">
        <v>563</v>
      </c>
      <c r="F295" s="114">
        <v>7.9089</v>
      </c>
      <c r="G295" s="59">
        <v>8.1425999999999998</v>
      </c>
      <c r="H295" s="72">
        <f t="shared" si="14"/>
        <v>0.2336999999999998</v>
      </c>
      <c r="I295" s="56"/>
      <c r="J295" s="81">
        <v>62.6</v>
      </c>
      <c r="K295" s="86"/>
      <c r="L295" s="99">
        <f t="shared" si="15"/>
        <v>0</v>
      </c>
    </row>
    <row r="296" spans="1:12" ht="15.95" customHeight="1" thickBot="1" x14ac:dyDescent="0.3">
      <c r="A296" s="76" t="s">
        <v>338</v>
      </c>
      <c r="B296" s="59">
        <v>5</v>
      </c>
      <c r="C296" s="76"/>
      <c r="D296" s="76"/>
      <c r="E296" s="76"/>
      <c r="F296" s="114">
        <v>2.1137000000000001</v>
      </c>
      <c r="G296" s="59">
        <v>2.8513000000000002</v>
      </c>
      <c r="H296" s="72">
        <f t="shared" si="14"/>
        <v>0.73760000000000003</v>
      </c>
      <c r="I296" s="56"/>
      <c r="J296" s="81">
        <v>39.299999999999997</v>
      </c>
      <c r="K296" s="86"/>
      <c r="L296" s="99">
        <f t="shared" si="15"/>
        <v>0</v>
      </c>
    </row>
    <row r="297" spans="1:12" ht="15.95" customHeight="1" thickBot="1" x14ac:dyDescent="0.3">
      <c r="A297" s="76" t="s">
        <v>339</v>
      </c>
      <c r="B297" s="59">
        <v>5</v>
      </c>
      <c r="C297" s="76"/>
      <c r="D297" s="76" t="s">
        <v>857</v>
      </c>
      <c r="E297" s="76" t="s">
        <v>563</v>
      </c>
      <c r="F297" s="114">
        <v>2.9771999999999998</v>
      </c>
      <c r="G297" s="59">
        <v>3.9102999999999999</v>
      </c>
      <c r="H297" s="72">
        <f t="shared" si="14"/>
        <v>0.93310000000000004</v>
      </c>
      <c r="I297" s="56"/>
      <c r="J297" s="81">
        <v>57.2</v>
      </c>
      <c r="K297" s="86"/>
      <c r="L297" s="99">
        <f t="shared" si="15"/>
        <v>0</v>
      </c>
    </row>
    <row r="298" spans="1:12" ht="15.95" customHeight="1" thickBot="1" x14ac:dyDescent="0.3">
      <c r="A298" s="76" t="s">
        <v>340</v>
      </c>
      <c r="B298" s="59">
        <v>5</v>
      </c>
      <c r="C298" s="76"/>
      <c r="D298" s="76" t="s">
        <v>858</v>
      </c>
      <c r="E298" s="76" t="s">
        <v>563</v>
      </c>
      <c r="F298" s="114">
        <v>5.5730000000000004</v>
      </c>
      <c r="G298" s="59">
        <v>5.5730000000000004</v>
      </c>
      <c r="H298" s="72">
        <f t="shared" si="14"/>
        <v>0</v>
      </c>
      <c r="I298" s="56">
        <f>0.008056*J298</f>
        <v>0.49383280000000002</v>
      </c>
      <c r="J298" s="81">
        <v>61.3</v>
      </c>
      <c r="K298" s="86"/>
      <c r="L298" s="99">
        <f t="shared" si="15"/>
        <v>0</v>
      </c>
    </row>
    <row r="299" spans="1:12" ht="15.95" customHeight="1" thickBot="1" x14ac:dyDescent="0.3">
      <c r="A299" s="76" t="s">
        <v>341</v>
      </c>
      <c r="B299" s="59">
        <v>5</v>
      </c>
      <c r="C299" s="76"/>
      <c r="D299" s="76" t="s">
        <v>859</v>
      </c>
      <c r="E299" s="76" t="s">
        <v>563</v>
      </c>
      <c r="F299" s="114">
        <v>4.4692999999999996</v>
      </c>
      <c r="G299" s="59">
        <v>4.8362999999999996</v>
      </c>
      <c r="H299" s="72">
        <f t="shared" si="14"/>
        <v>0.36699999999999999</v>
      </c>
      <c r="I299" s="56"/>
      <c r="J299" s="81">
        <v>46.5</v>
      </c>
      <c r="K299" s="86"/>
      <c r="L299" s="99">
        <f t="shared" si="15"/>
        <v>0</v>
      </c>
    </row>
    <row r="300" spans="1:12" ht="15.95" customHeight="1" thickBot="1" x14ac:dyDescent="0.3">
      <c r="A300" s="76" t="s">
        <v>342</v>
      </c>
      <c r="B300" s="59">
        <v>5</v>
      </c>
      <c r="C300" s="76"/>
      <c r="D300" s="76" t="s">
        <v>860</v>
      </c>
      <c r="E300" s="76" t="s">
        <v>563</v>
      </c>
      <c r="F300" s="114">
        <v>3.4948000000000001</v>
      </c>
      <c r="G300" s="59">
        <v>3.7456</v>
      </c>
      <c r="H300" s="72">
        <f t="shared" si="14"/>
        <v>0.25079999999999991</v>
      </c>
      <c r="I300" s="56"/>
      <c r="J300" s="81">
        <v>48.2</v>
      </c>
      <c r="K300" s="86"/>
      <c r="L300" s="99">
        <f t="shared" si="15"/>
        <v>0</v>
      </c>
    </row>
    <row r="301" spans="1:12" ht="15.95" customHeight="1" thickBot="1" x14ac:dyDescent="0.3">
      <c r="A301" s="76" t="s">
        <v>343</v>
      </c>
      <c r="B301" s="59">
        <v>5</v>
      </c>
      <c r="C301" s="76"/>
      <c r="D301" s="76" t="s">
        <v>861</v>
      </c>
      <c r="E301" s="76" t="s">
        <v>563</v>
      </c>
      <c r="F301" s="114">
        <v>7.5461</v>
      </c>
      <c r="G301" s="59">
        <v>8.0883000000000003</v>
      </c>
      <c r="H301" s="72">
        <f t="shared" si="14"/>
        <v>0.54220000000000024</v>
      </c>
      <c r="I301" s="56"/>
      <c r="J301" s="81">
        <v>62.6</v>
      </c>
      <c r="K301" s="86"/>
      <c r="L301" s="99">
        <f t="shared" si="15"/>
        <v>0</v>
      </c>
    </row>
    <row r="302" spans="1:12" ht="15.95" customHeight="1" thickBot="1" x14ac:dyDescent="0.3">
      <c r="A302" s="76" t="s">
        <v>344</v>
      </c>
      <c r="B302" s="59">
        <v>5</v>
      </c>
      <c r="C302" s="76"/>
      <c r="D302" s="76" t="s">
        <v>862</v>
      </c>
      <c r="E302" s="76" t="s">
        <v>563</v>
      </c>
      <c r="F302" s="114">
        <v>3.7395999999999998</v>
      </c>
      <c r="G302" s="59">
        <v>4.0636000000000001</v>
      </c>
      <c r="H302" s="72">
        <f t="shared" si="14"/>
        <v>0.32400000000000029</v>
      </c>
      <c r="I302" s="56"/>
      <c r="J302" s="81">
        <v>39.1</v>
      </c>
      <c r="K302" s="86"/>
      <c r="L302" s="99">
        <f t="shared" si="15"/>
        <v>0</v>
      </c>
    </row>
    <row r="303" spans="1:12" ht="15.95" customHeight="1" thickBot="1" x14ac:dyDescent="0.3">
      <c r="A303" s="76" t="s">
        <v>345</v>
      </c>
      <c r="B303" s="59">
        <v>5</v>
      </c>
      <c r="C303" s="76"/>
      <c r="D303" s="76" t="s">
        <v>863</v>
      </c>
      <c r="E303" s="76" t="s">
        <v>563</v>
      </c>
      <c r="F303" s="114">
        <v>6.8783000000000003</v>
      </c>
      <c r="G303" s="59">
        <v>7.5705999999999998</v>
      </c>
      <c r="H303" s="72">
        <f t="shared" si="14"/>
        <v>0.69229999999999947</v>
      </c>
      <c r="I303" s="56"/>
      <c r="J303" s="81">
        <v>56.9</v>
      </c>
      <c r="K303" s="86"/>
      <c r="L303" s="99">
        <f t="shared" si="15"/>
        <v>0</v>
      </c>
    </row>
    <row r="304" spans="1:12" ht="15.95" customHeight="1" thickBot="1" x14ac:dyDescent="0.3">
      <c r="A304" s="76" t="s">
        <v>346</v>
      </c>
      <c r="B304" s="59">
        <v>5</v>
      </c>
      <c r="C304" s="76"/>
      <c r="D304" s="76" t="s">
        <v>864</v>
      </c>
      <c r="E304" s="76" t="s">
        <v>563</v>
      </c>
      <c r="F304" s="114">
        <v>3.8828999999999998</v>
      </c>
      <c r="G304" s="59">
        <v>4.5547000000000004</v>
      </c>
      <c r="H304" s="72">
        <f t="shared" si="14"/>
        <v>0.67180000000000062</v>
      </c>
      <c r="I304" s="56"/>
      <c r="J304" s="81">
        <v>61.2</v>
      </c>
      <c r="K304" s="86"/>
      <c r="L304" s="99">
        <f t="shared" si="15"/>
        <v>0</v>
      </c>
    </row>
    <row r="305" spans="1:12" ht="15.95" customHeight="1" thickBot="1" x14ac:dyDescent="0.3">
      <c r="A305" s="76" t="s">
        <v>347</v>
      </c>
      <c r="B305" s="59">
        <v>5</v>
      </c>
      <c r="C305" s="76"/>
      <c r="D305" s="76" t="s">
        <v>865</v>
      </c>
      <c r="E305" s="76" t="s">
        <v>563</v>
      </c>
      <c r="F305" s="114">
        <v>4.4897</v>
      </c>
      <c r="G305" s="59">
        <v>4.6018999999999997</v>
      </c>
      <c r="H305" s="72">
        <f t="shared" si="14"/>
        <v>0.11219999999999963</v>
      </c>
      <c r="I305" s="56"/>
      <c r="J305" s="81">
        <v>46.2</v>
      </c>
      <c r="K305" s="86"/>
      <c r="L305" s="99">
        <f t="shared" si="15"/>
        <v>0</v>
      </c>
    </row>
    <row r="306" spans="1:12" ht="15.95" customHeight="1" thickBot="1" x14ac:dyDescent="0.3">
      <c r="A306" s="76" t="s">
        <v>348</v>
      </c>
      <c r="B306" s="59">
        <v>5</v>
      </c>
      <c r="C306" s="76"/>
      <c r="D306" s="76" t="s">
        <v>866</v>
      </c>
      <c r="E306" s="76" t="s">
        <v>563</v>
      </c>
      <c r="F306" s="114">
        <v>4.0636999999999999</v>
      </c>
      <c r="G306" s="59">
        <v>4.0639000000000003</v>
      </c>
      <c r="H306" s="72">
        <f t="shared" si="14"/>
        <v>2.0000000000042206E-4</v>
      </c>
      <c r="I306" s="56"/>
      <c r="J306" s="43">
        <v>48</v>
      </c>
      <c r="K306" s="86"/>
      <c r="L306" s="99">
        <f t="shared" si="15"/>
        <v>0</v>
      </c>
    </row>
    <row r="307" spans="1:12" ht="15.95" customHeight="1" thickBot="1" x14ac:dyDescent="0.3">
      <c r="A307" s="76" t="s">
        <v>349</v>
      </c>
      <c r="B307" s="59">
        <v>5</v>
      </c>
      <c r="C307" s="76"/>
      <c r="D307" s="76" t="s">
        <v>867</v>
      </c>
      <c r="E307" s="76" t="s">
        <v>563</v>
      </c>
      <c r="F307" s="114">
        <v>7.8731</v>
      </c>
      <c r="G307" s="59">
        <v>8.4321000000000002</v>
      </c>
      <c r="H307" s="72">
        <f t="shared" ref="H307:H368" si="17">G307-F307</f>
        <v>0.55900000000000016</v>
      </c>
      <c r="I307" s="56"/>
      <c r="J307" s="81">
        <v>62.8</v>
      </c>
      <c r="K307" s="86"/>
      <c r="L307" s="99">
        <f t="shared" si="15"/>
        <v>0</v>
      </c>
    </row>
    <row r="308" spans="1:12" ht="15.95" customHeight="1" thickBot="1" x14ac:dyDescent="0.3">
      <c r="A308" s="76" t="s">
        <v>350</v>
      </c>
      <c r="B308" s="59">
        <v>5</v>
      </c>
      <c r="C308" s="76"/>
      <c r="D308" s="76" t="s">
        <v>868</v>
      </c>
      <c r="E308" s="76" t="s">
        <v>563</v>
      </c>
      <c r="F308" s="114">
        <v>3.9138000000000002</v>
      </c>
      <c r="G308" s="59">
        <v>4.2386999999999997</v>
      </c>
      <c r="H308" s="72">
        <f t="shared" si="17"/>
        <v>0.32489999999999952</v>
      </c>
      <c r="I308" s="56"/>
      <c r="J308" s="43">
        <v>39</v>
      </c>
      <c r="K308" s="86"/>
      <c r="L308" s="99">
        <f t="shared" si="15"/>
        <v>0</v>
      </c>
    </row>
    <row r="309" spans="1:12" ht="15.95" customHeight="1" thickBot="1" x14ac:dyDescent="0.3">
      <c r="A309" s="76" t="s">
        <v>351</v>
      </c>
      <c r="B309" s="59">
        <v>5</v>
      </c>
      <c r="C309" s="76"/>
      <c r="D309" s="76" t="s">
        <v>869</v>
      </c>
      <c r="E309" s="76" t="s">
        <v>563</v>
      </c>
      <c r="F309" s="114">
        <v>6.1947000000000001</v>
      </c>
      <c r="G309" s="59">
        <v>6.5713999999999997</v>
      </c>
      <c r="H309" s="72">
        <f t="shared" si="17"/>
        <v>0.37669999999999959</v>
      </c>
      <c r="I309" s="56"/>
      <c r="J309" s="81">
        <v>57.3</v>
      </c>
      <c r="K309" s="86"/>
      <c r="L309" s="99">
        <f t="shared" si="15"/>
        <v>0</v>
      </c>
    </row>
    <row r="310" spans="1:12" ht="15.95" customHeight="1" thickBot="1" x14ac:dyDescent="0.3">
      <c r="A310" s="76" t="s">
        <v>352</v>
      </c>
      <c r="B310" s="59">
        <v>5</v>
      </c>
      <c r="C310" s="76"/>
      <c r="D310" s="76" t="s">
        <v>870</v>
      </c>
      <c r="E310" s="76" t="s">
        <v>563</v>
      </c>
      <c r="F310" s="114">
        <v>4.4786999999999999</v>
      </c>
      <c r="G310" s="59">
        <v>5.0307000000000004</v>
      </c>
      <c r="H310" s="72">
        <f t="shared" si="17"/>
        <v>0.55200000000000049</v>
      </c>
      <c r="I310" s="56"/>
      <c r="J310" s="81">
        <v>61.1</v>
      </c>
      <c r="K310" s="86"/>
      <c r="L310" s="99">
        <f t="shared" si="15"/>
        <v>0</v>
      </c>
    </row>
    <row r="311" spans="1:12" ht="15.95" customHeight="1" thickBot="1" x14ac:dyDescent="0.3">
      <c r="A311" s="76" t="s">
        <v>353</v>
      </c>
      <c r="B311" s="59">
        <v>5</v>
      </c>
      <c r="C311" s="76"/>
      <c r="D311" s="76" t="s">
        <v>871</v>
      </c>
      <c r="E311" s="76" t="s">
        <v>563</v>
      </c>
      <c r="F311" s="114">
        <v>4.1726999999999999</v>
      </c>
      <c r="G311" s="59">
        <v>4.6616999999999997</v>
      </c>
      <c r="H311" s="72">
        <f t="shared" si="17"/>
        <v>0.48899999999999988</v>
      </c>
      <c r="I311" s="56"/>
      <c r="J311" s="81">
        <v>46.4</v>
      </c>
      <c r="K311" s="86"/>
      <c r="L311" s="99">
        <f t="shared" si="15"/>
        <v>0</v>
      </c>
    </row>
    <row r="312" spans="1:12" ht="15.95" customHeight="1" thickBot="1" x14ac:dyDescent="0.3">
      <c r="A312" s="76" t="s">
        <v>354</v>
      </c>
      <c r="B312" s="59">
        <v>5</v>
      </c>
      <c r="C312" s="76"/>
      <c r="D312" s="76" t="s">
        <v>872</v>
      </c>
      <c r="E312" s="76" t="s">
        <v>563</v>
      </c>
      <c r="F312" s="114">
        <v>4.0705</v>
      </c>
      <c r="G312" s="59">
        <v>4.5395000000000003</v>
      </c>
      <c r="H312" s="72">
        <f t="shared" si="17"/>
        <v>0.46900000000000031</v>
      </c>
      <c r="I312" s="56"/>
      <c r="J312" s="43">
        <v>48</v>
      </c>
      <c r="K312" s="86"/>
      <c r="L312" s="99">
        <f t="shared" si="15"/>
        <v>0</v>
      </c>
    </row>
    <row r="313" spans="1:12" ht="15.95" customHeight="1" thickBot="1" x14ac:dyDescent="0.3">
      <c r="A313" s="76" t="s">
        <v>355</v>
      </c>
      <c r="B313" s="59">
        <v>5</v>
      </c>
      <c r="C313" s="76"/>
      <c r="D313" s="76" t="s">
        <v>873</v>
      </c>
      <c r="E313" s="76" t="s">
        <v>563</v>
      </c>
      <c r="F313" s="114">
        <v>7.8619000000000003</v>
      </c>
      <c r="G313" s="59">
        <v>8.5192999999999994</v>
      </c>
      <c r="H313" s="72">
        <f t="shared" si="17"/>
        <v>0.6573999999999991</v>
      </c>
      <c r="I313" s="56"/>
      <c r="J313" s="81">
        <v>62.6</v>
      </c>
      <c r="K313" s="86"/>
      <c r="L313" s="99">
        <f t="shared" si="15"/>
        <v>0</v>
      </c>
    </row>
    <row r="314" spans="1:12" ht="15.95" customHeight="1" thickBot="1" x14ac:dyDescent="0.3">
      <c r="A314" s="76" t="s">
        <v>356</v>
      </c>
      <c r="B314" s="59">
        <v>5</v>
      </c>
      <c r="C314" s="76"/>
      <c r="D314" s="76" t="s">
        <v>874</v>
      </c>
      <c r="E314" s="76" t="s">
        <v>563</v>
      </c>
      <c r="F314" s="114">
        <v>3.9662999999999999</v>
      </c>
      <c r="G314" s="59">
        <v>4.2629000000000001</v>
      </c>
      <c r="H314" s="72">
        <f t="shared" si="17"/>
        <v>0.2966000000000002</v>
      </c>
      <c r="I314" s="56"/>
      <c r="J314" s="81">
        <v>39.1</v>
      </c>
      <c r="K314" s="124"/>
      <c r="L314" s="99">
        <f t="shared" si="15"/>
        <v>0</v>
      </c>
    </row>
    <row r="315" spans="1:12" ht="15.95" customHeight="1" thickBot="1" x14ac:dyDescent="0.3">
      <c r="A315" s="76" t="s">
        <v>357</v>
      </c>
      <c r="B315" s="59">
        <v>5</v>
      </c>
      <c r="C315" s="76"/>
      <c r="D315" s="76" t="s">
        <v>875</v>
      </c>
      <c r="E315" s="76" t="s">
        <v>563</v>
      </c>
      <c r="F315" s="114">
        <v>5.0373999999999999</v>
      </c>
      <c r="G315" s="59">
        <v>5.5944000000000003</v>
      </c>
      <c r="H315" s="72">
        <f t="shared" si="17"/>
        <v>0.55700000000000038</v>
      </c>
      <c r="I315" s="56"/>
      <c r="J315" s="81">
        <v>56.8</v>
      </c>
      <c r="K315" s="86"/>
      <c r="L315" s="99">
        <f t="shared" si="15"/>
        <v>0</v>
      </c>
    </row>
    <row r="316" spans="1:12" ht="15.95" customHeight="1" thickBot="1" x14ac:dyDescent="0.3">
      <c r="A316" s="76" t="s">
        <v>358</v>
      </c>
      <c r="B316" s="59">
        <v>5</v>
      </c>
      <c r="C316" s="76"/>
      <c r="D316" s="76" t="s">
        <v>876</v>
      </c>
      <c r="E316" s="76" t="s">
        <v>563</v>
      </c>
      <c r="F316" s="114">
        <v>7.5004999999999997</v>
      </c>
      <c r="G316" s="59">
        <v>8.2684999999999995</v>
      </c>
      <c r="H316" s="72">
        <f t="shared" si="17"/>
        <v>0.76799999999999979</v>
      </c>
      <c r="I316" s="56"/>
      <c r="J316" s="81">
        <v>61.2</v>
      </c>
      <c r="K316" s="86"/>
      <c r="L316" s="99">
        <f t="shared" si="15"/>
        <v>0</v>
      </c>
    </row>
    <row r="317" spans="1:12" ht="15.95" customHeight="1" thickBot="1" x14ac:dyDescent="0.3">
      <c r="A317" s="76" t="s">
        <v>359</v>
      </c>
      <c r="B317" s="59">
        <v>5</v>
      </c>
      <c r="C317" s="76"/>
      <c r="D317" s="76" t="s">
        <v>877</v>
      </c>
      <c r="E317" s="76" t="s">
        <v>563</v>
      </c>
      <c r="F317" s="114">
        <v>4.0038999999999998</v>
      </c>
      <c r="G317" s="59">
        <v>4.0038999999999998</v>
      </c>
      <c r="H317" s="72">
        <f t="shared" si="17"/>
        <v>0</v>
      </c>
      <c r="I317" s="56">
        <f>0.008056*J317</f>
        <v>0.37379840000000003</v>
      </c>
      <c r="J317" s="81">
        <v>46.4</v>
      </c>
      <c r="K317" s="86"/>
      <c r="L317" s="99">
        <f t="shared" si="15"/>
        <v>0</v>
      </c>
    </row>
    <row r="318" spans="1:12" ht="15.95" customHeight="1" thickBot="1" x14ac:dyDescent="0.3">
      <c r="A318" s="76" t="s">
        <v>360</v>
      </c>
      <c r="B318" s="59">
        <v>5</v>
      </c>
      <c r="C318" s="76"/>
      <c r="D318" s="76" t="s">
        <v>878</v>
      </c>
      <c r="E318" s="76" t="s">
        <v>563</v>
      </c>
      <c r="F318" s="114">
        <v>4.6745999999999999</v>
      </c>
      <c r="G318" s="59">
        <v>5.157</v>
      </c>
      <c r="H318" s="72">
        <f t="shared" si="17"/>
        <v>0.48240000000000016</v>
      </c>
      <c r="I318" s="56"/>
      <c r="J318" s="81">
        <v>48.2</v>
      </c>
      <c r="K318" s="86"/>
      <c r="L318" s="99">
        <f t="shared" si="15"/>
        <v>0</v>
      </c>
    </row>
    <row r="319" spans="1:12" ht="15.95" customHeight="1" thickBot="1" x14ac:dyDescent="0.3">
      <c r="A319" s="76" t="s">
        <v>361</v>
      </c>
      <c r="B319" s="59">
        <v>5</v>
      </c>
      <c r="C319" s="76"/>
      <c r="D319" s="76" t="s">
        <v>879</v>
      </c>
      <c r="E319" s="76" t="s">
        <v>563</v>
      </c>
      <c r="F319" s="114">
        <v>5.3155000000000001</v>
      </c>
      <c r="G319" s="59">
        <v>5.6646000000000001</v>
      </c>
      <c r="H319" s="72">
        <f t="shared" si="17"/>
        <v>0.34909999999999997</v>
      </c>
      <c r="I319" s="56"/>
      <c r="J319" s="81">
        <v>62.6</v>
      </c>
      <c r="K319" s="124"/>
      <c r="L319" s="99">
        <f t="shared" si="15"/>
        <v>0</v>
      </c>
    </row>
    <row r="320" spans="1:12" ht="15.95" customHeight="1" thickBot="1" x14ac:dyDescent="0.3">
      <c r="A320" s="76" t="s">
        <v>362</v>
      </c>
      <c r="B320" s="59">
        <v>6</v>
      </c>
      <c r="C320" s="76"/>
      <c r="D320" s="76" t="s">
        <v>880</v>
      </c>
      <c r="E320" s="76" t="s">
        <v>563</v>
      </c>
      <c r="F320" s="114">
        <v>3.3746999999999998</v>
      </c>
      <c r="G320" s="59">
        <v>3.8037000000000001</v>
      </c>
      <c r="H320" s="72">
        <f t="shared" si="17"/>
        <v>0.42900000000000027</v>
      </c>
      <c r="I320" s="56"/>
      <c r="J320" s="81">
        <v>39.200000000000003</v>
      </c>
      <c r="K320" s="86"/>
      <c r="L320" s="99">
        <f t="shared" si="15"/>
        <v>0</v>
      </c>
    </row>
    <row r="321" spans="1:13" ht="15.95" customHeight="1" thickBot="1" x14ac:dyDescent="0.3">
      <c r="A321" s="76" t="s">
        <v>363</v>
      </c>
      <c r="B321" s="59">
        <v>6</v>
      </c>
      <c r="C321" s="76"/>
      <c r="D321" s="76" t="s">
        <v>881</v>
      </c>
      <c r="E321" s="76" t="s">
        <v>563</v>
      </c>
      <c r="F321" s="114">
        <v>4.4654999999999996</v>
      </c>
      <c r="G321" s="59">
        <v>4.5678999999999998</v>
      </c>
      <c r="H321" s="72">
        <f t="shared" si="17"/>
        <v>0.10240000000000027</v>
      </c>
      <c r="I321" s="56"/>
      <c r="J321" s="81">
        <v>57.3</v>
      </c>
      <c r="K321" s="86"/>
      <c r="L321" s="99">
        <f t="shared" si="15"/>
        <v>0</v>
      </c>
      <c r="M321" s="100">
        <f>L321*F536</f>
        <v>0</v>
      </c>
    </row>
    <row r="322" spans="1:13" ht="15.95" customHeight="1" thickBot="1" x14ac:dyDescent="0.3">
      <c r="A322" s="76" t="s">
        <v>364</v>
      </c>
      <c r="B322" s="59">
        <v>6</v>
      </c>
      <c r="C322" s="76"/>
      <c r="D322" s="76" t="s">
        <v>882</v>
      </c>
      <c r="E322" s="76" t="s">
        <v>563</v>
      </c>
      <c r="F322" s="114">
        <v>12.929</v>
      </c>
      <c r="G322" s="59">
        <v>12.9594</v>
      </c>
      <c r="H322" s="72">
        <f t="shared" si="17"/>
        <v>3.0400000000000205E-2</v>
      </c>
      <c r="I322" s="56"/>
      <c r="J322" s="81">
        <v>69.099999999999994</v>
      </c>
      <c r="K322" s="86"/>
      <c r="L322" s="99">
        <f t="shared" si="15"/>
        <v>0</v>
      </c>
    </row>
    <row r="323" spans="1:13" ht="15.95" customHeight="1" thickBot="1" x14ac:dyDescent="0.3">
      <c r="A323" s="76" t="s">
        <v>365</v>
      </c>
      <c r="B323" s="59">
        <v>6</v>
      </c>
      <c r="C323" s="76"/>
      <c r="D323" s="76" t="s">
        <v>883</v>
      </c>
      <c r="E323" s="76" t="s">
        <v>563</v>
      </c>
      <c r="F323" s="114">
        <v>6.2111000000000001</v>
      </c>
      <c r="G323" s="59">
        <v>6.5578000000000003</v>
      </c>
      <c r="H323" s="72">
        <f t="shared" si="17"/>
        <v>0.34670000000000023</v>
      </c>
      <c r="I323" s="56"/>
      <c r="J323" s="81">
        <v>38.1</v>
      </c>
      <c r="K323" s="86"/>
      <c r="L323" s="99">
        <f t="shared" si="15"/>
        <v>0</v>
      </c>
    </row>
    <row r="324" spans="1:13" ht="15.95" customHeight="1" thickBot="1" x14ac:dyDescent="0.3">
      <c r="A324" s="76" t="s">
        <v>366</v>
      </c>
      <c r="B324" s="59">
        <v>6</v>
      </c>
      <c r="C324" s="76"/>
      <c r="D324" s="76" t="s">
        <v>884</v>
      </c>
      <c r="E324" s="76" t="s">
        <v>563</v>
      </c>
      <c r="F324" s="114">
        <v>9.9567999999999994</v>
      </c>
      <c r="G324" s="59">
        <v>10.759399999999999</v>
      </c>
      <c r="H324" s="72">
        <f t="shared" si="17"/>
        <v>0.80259999999999998</v>
      </c>
      <c r="I324" s="56"/>
      <c r="J324" s="81">
        <v>58.6</v>
      </c>
      <c r="K324" s="86"/>
      <c r="L324" s="99">
        <f t="shared" si="15"/>
        <v>0</v>
      </c>
    </row>
    <row r="325" spans="1:13" ht="16.5" thickBot="1" x14ac:dyDescent="0.3">
      <c r="A325" s="76" t="s">
        <v>367</v>
      </c>
      <c r="B325" s="59">
        <v>6</v>
      </c>
      <c r="C325" s="76"/>
      <c r="D325" s="76" t="s">
        <v>885</v>
      </c>
      <c r="E325" s="76" t="s">
        <v>563</v>
      </c>
      <c r="F325" s="114">
        <v>13.154999999999999</v>
      </c>
      <c r="G325" s="59">
        <v>14.1829</v>
      </c>
      <c r="H325" s="72">
        <f t="shared" si="17"/>
        <v>1.0279000000000007</v>
      </c>
      <c r="I325" s="56"/>
      <c r="J325" s="43">
        <v>84</v>
      </c>
      <c r="K325" s="86"/>
      <c r="L325" s="99">
        <f t="shared" si="15"/>
        <v>0</v>
      </c>
    </row>
    <row r="326" spans="1:13" ht="16.5" thickBot="1" x14ac:dyDescent="0.3">
      <c r="A326" s="76" t="s">
        <v>368</v>
      </c>
      <c r="B326" s="59">
        <v>6</v>
      </c>
      <c r="C326" s="76"/>
      <c r="D326" s="76" t="s">
        <v>886</v>
      </c>
      <c r="E326" s="76" t="s">
        <v>563</v>
      </c>
      <c r="F326" s="114">
        <v>7.8041</v>
      </c>
      <c r="G326" s="59">
        <v>8.4063999999999997</v>
      </c>
      <c r="H326" s="72">
        <f t="shared" si="17"/>
        <v>0.60229999999999961</v>
      </c>
      <c r="I326" s="56"/>
      <c r="J326" s="81">
        <v>68.8</v>
      </c>
      <c r="K326" s="86"/>
      <c r="L326" s="99">
        <f t="shared" si="15"/>
        <v>0</v>
      </c>
    </row>
    <row r="327" spans="1:13" ht="16.5" thickBot="1" x14ac:dyDescent="0.3">
      <c r="A327" s="76" t="s">
        <v>369</v>
      </c>
      <c r="B327" s="59">
        <v>6</v>
      </c>
      <c r="C327" s="76"/>
      <c r="D327" s="76" t="s">
        <v>887</v>
      </c>
      <c r="E327" s="76" t="s">
        <v>563</v>
      </c>
      <c r="F327" s="114">
        <v>5.4995000000000003</v>
      </c>
      <c r="G327" s="59">
        <v>5.9721000000000002</v>
      </c>
      <c r="H327" s="72">
        <f t="shared" si="17"/>
        <v>0.47259999999999991</v>
      </c>
      <c r="I327" s="56"/>
      <c r="J327" s="81">
        <v>37.5</v>
      </c>
      <c r="K327" s="86"/>
      <c r="L327" s="99">
        <f t="shared" si="15"/>
        <v>0</v>
      </c>
    </row>
    <row r="328" spans="1:13" ht="32.25" customHeight="1" thickBot="1" x14ac:dyDescent="0.3">
      <c r="A328" s="76" t="s">
        <v>370</v>
      </c>
      <c r="B328" s="59">
        <v>6</v>
      </c>
      <c r="C328" s="76"/>
      <c r="D328" s="76" t="s">
        <v>888</v>
      </c>
      <c r="E328" s="76" t="s">
        <v>563</v>
      </c>
      <c r="F328" s="114">
        <v>6.4667000000000003</v>
      </c>
      <c r="G328" s="59">
        <v>6.8811999999999998</v>
      </c>
      <c r="H328" s="72">
        <f t="shared" si="17"/>
        <v>0.41449999999999942</v>
      </c>
      <c r="I328" s="56"/>
      <c r="J328" s="81">
        <v>58.3</v>
      </c>
      <c r="K328" s="86"/>
      <c r="L328" s="99">
        <f t="shared" si="15"/>
        <v>0</v>
      </c>
    </row>
    <row r="329" spans="1:13" ht="16.5" thickBot="1" x14ac:dyDescent="0.3">
      <c r="A329" s="76" t="s">
        <v>371</v>
      </c>
      <c r="B329" s="59">
        <v>6</v>
      </c>
      <c r="C329" s="76"/>
      <c r="D329" s="76" t="s">
        <v>889</v>
      </c>
      <c r="E329" s="76" t="s">
        <v>563</v>
      </c>
      <c r="F329" s="114">
        <v>9.6104000000000003</v>
      </c>
      <c r="G329" s="59">
        <v>10.278700000000001</v>
      </c>
      <c r="H329" s="72">
        <f t="shared" si="17"/>
        <v>0.66830000000000034</v>
      </c>
      <c r="I329" s="56"/>
      <c r="J329" s="81">
        <v>84.4</v>
      </c>
      <c r="K329" s="86"/>
      <c r="L329" s="99">
        <f t="shared" si="15"/>
        <v>0</v>
      </c>
    </row>
    <row r="330" spans="1:13" ht="16.5" thickBot="1" x14ac:dyDescent="0.3">
      <c r="A330" s="76" t="s">
        <v>372</v>
      </c>
      <c r="B330" s="59">
        <v>6</v>
      </c>
      <c r="C330" s="76"/>
      <c r="D330" s="76"/>
      <c r="E330" s="76"/>
      <c r="F330" s="114">
        <v>0.46439999999999998</v>
      </c>
      <c r="G330" s="59">
        <v>0.47399999999999998</v>
      </c>
      <c r="H330" s="72">
        <f t="shared" si="17"/>
        <v>9.5999999999999974E-3</v>
      </c>
      <c r="I330" s="56"/>
      <c r="J330" s="43">
        <v>69</v>
      </c>
      <c r="K330" s="86"/>
      <c r="L330" s="99">
        <f t="shared" si="15"/>
        <v>0</v>
      </c>
    </row>
    <row r="331" spans="1:13" ht="16.5" thickBot="1" x14ac:dyDescent="0.3">
      <c r="A331" s="76" t="s">
        <v>373</v>
      </c>
      <c r="B331" s="59">
        <v>6</v>
      </c>
      <c r="C331" s="76"/>
      <c r="D331" s="76" t="s">
        <v>890</v>
      </c>
      <c r="E331" s="76" t="s">
        <v>563</v>
      </c>
      <c r="F331" s="114">
        <v>3.9946000000000002</v>
      </c>
      <c r="G331" s="59">
        <v>4.0382999999999996</v>
      </c>
      <c r="H331" s="72">
        <f t="shared" si="17"/>
        <v>4.3699999999999406E-2</v>
      </c>
      <c r="I331" s="56"/>
      <c r="J331" s="81">
        <v>37.799999999999997</v>
      </c>
      <c r="K331" s="86"/>
      <c r="L331" s="99">
        <f t="shared" si="15"/>
        <v>0</v>
      </c>
    </row>
    <row r="332" spans="1:13" ht="16.5" thickBot="1" x14ac:dyDescent="0.3">
      <c r="A332" s="76" t="s">
        <v>374</v>
      </c>
      <c r="B332" s="59">
        <v>6</v>
      </c>
      <c r="C332" s="76"/>
      <c r="D332" s="76" t="s">
        <v>891</v>
      </c>
      <c r="E332" s="76" t="s">
        <v>563</v>
      </c>
      <c r="F332" s="114">
        <v>8.5526</v>
      </c>
      <c r="G332" s="59">
        <v>9.1148000000000007</v>
      </c>
      <c r="H332" s="72">
        <f t="shared" si="17"/>
        <v>0.5622000000000007</v>
      </c>
      <c r="I332" s="56"/>
      <c r="J332" s="81">
        <v>58.2</v>
      </c>
      <c r="K332" s="86"/>
      <c r="L332" s="99">
        <f t="shared" ref="L332:L392" si="18">-K332</f>
        <v>0</v>
      </c>
    </row>
    <row r="333" spans="1:13" ht="28.5" customHeight="1" thickBot="1" x14ac:dyDescent="0.3">
      <c r="A333" s="76" t="s">
        <v>375</v>
      </c>
      <c r="B333" s="59">
        <v>6</v>
      </c>
      <c r="C333" s="76"/>
      <c r="D333" s="76" t="s">
        <v>892</v>
      </c>
      <c r="E333" s="76" t="s">
        <v>563</v>
      </c>
      <c r="F333" s="114">
        <v>9.6403999999999996</v>
      </c>
      <c r="G333" s="59">
        <v>9.6403999999999996</v>
      </c>
      <c r="H333" s="72">
        <f t="shared" si="17"/>
        <v>0</v>
      </c>
      <c r="I333" s="56">
        <f t="shared" ref="I333:I334" si="19">0.008056*J333</f>
        <v>0.67992640000000015</v>
      </c>
      <c r="J333" s="81">
        <v>84.4</v>
      </c>
      <c r="K333" s="86"/>
      <c r="L333" s="99">
        <f t="shared" si="18"/>
        <v>0</v>
      </c>
    </row>
    <row r="334" spans="1:13" ht="28.5" customHeight="1" thickBot="1" x14ac:dyDescent="0.3">
      <c r="A334" s="76" t="s">
        <v>376</v>
      </c>
      <c r="B334" s="59">
        <v>6</v>
      </c>
      <c r="C334" s="76"/>
      <c r="D334" s="76" t="s">
        <v>893</v>
      </c>
      <c r="E334" s="76" t="s">
        <v>563</v>
      </c>
      <c r="F334" s="114">
        <v>7.9591000000000003</v>
      </c>
      <c r="G334" s="59">
        <v>7.9591000000000003</v>
      </c>
      <c r="H334" s="72">
        <f t="shared" si="17"/>
        <v>0</v>
      </c>
      <c r="I334" s="56">
        <f t="shared" si="19"/>
        <v>0.55505840000000006</v>
      </c>
      <c r="J334" s="81">
        <v>68.900000000000006</v>
      </c>
      <c r="K334" s="86"/>
      <c r="L334" s="99">
        <f t="shared" si="18"/>
        <v>0</v>
      </c>
    </row>
    <row r="335" spans="1:13" ht="30.75" customHeight="1" thickBot="1" x14ac:dyDescent="0.3">
      <c r="A335" s="76" t="s">
        <v>377</v>
      </c>
      <c r="B335" s="59">
        <v>6</v>
      </c>
      <c r="C335" s="76"/>
      <c r="D335" s="76" t="s">
        <v>894</v>
      </c>
      <c r="E335" s="76" t="s">
        <v>563</v>
      </c>
      <c r="F335" s="114">
        <v>5.3952</v>
      </c>
      <c r="G335" s="59">
        <v>5.7083000000000004</v>
      </c>
      <c r="H335" s="72">
        <f t="shared" si="17"/>
        <v>0.31310000000000038</v>
      </c>
      <c r="I335" s="56"/>
      <c r="J335" s="81">
        <v>37.799999999999997</v>
      </c>
      <c r="K335" s="86"/>
      <c r="L335" s="99">
        <f t="shared" si="18"/>
        <v>0</v>
      </c>
    </row>
    <row r="336" spans="1:13" ht="16.5" thickBot="1" x14ac:dyDescent="0.3">
      <c r="A336" s="76" t="s">
        <v>378</v>
      </c>
      <c r="B336" s="59">
        <v>6</v>
      </c>
      <c r="C336" s="76"/>
      <c r="D336" s="76" t="s">
        <v>895</v>
      </c>
      <c r="E336" s="76" t="s">
        <v>563</v>
      </c>
      <c r="F336" s="114">
        <v>8.6682000000000006</v>
      </c>
      <c r="G336" s="59">
        <v>9.2112999999999996</v>
      </c>
      <c r="H336" s="72">
        <f t="shared" si="17"/>
        <v>0.54309999999999903</v>
      </c>
      <c r="I336" s="56"/>
      <c r="J336" s="81">
        <v>58.1</v>
      </c>
      <c r="K336" s="86"/>
      <c r="L336" s="99">
        <f t="shared" si="18"/>
        <v>0</v>
      </c>
    </row>
    <row r="337" spans="1:13" ht="27" customHeight="1" thickBot="1" x14ac:dyDescent="0.3">
      <c r="A337" s="76" t="s">
        <v>379</v>
      </c>
      <c r="B337" s="59">
        <v>6</v>
      </c>
      <c r="C337" s="76"/>
      <c r="D337" s="76" t="s">
        <v>896</v>
      </c>
      <c r="E337" s="76" t="s">
        <v>563</v>
      </c>
      <c r="F337" s="114">
        <v>8.4382999999999999</v>
      </c>
      <c r="G337" s="59">
        <v>8.8651</v>
      </c>
      <c r="H337" s="72">
        <f t="shared" si="17"/>
        <v>0.42680000000000007</v>
      </c>
      <c r="I337" s="56"/>
      <c r="J337" s="81">
        <v>84.4</v>
      </c>
      <c r="K337" s="86"/>
      <c r="L337" s="99">
        <f t="shared" si="18"/>
        <v>0</v>
      </c>
    </row>
    <row r="338" spans="1:13" ht="26.25" customHeight="1" thickBot="1" x14ac:dyDescent="0.3">
      <c r="A338" s="76" t="s">
        <v>380</v>
      </c>
      <c r="B338" s="59">
        <v>6</v>
      </c>
      <c r="C338" s="76"/>
      <c r="D338" s="76" t="s">
        <v>897</v>
      </c>
      <c r="E338" s="76" t="s">
        <v>563</v>
      </c>
      <c r="F338" s="56">
        <v>8.3605</v>
      </c>
      <c r="G338" s="72">
        <v>8.8049999999999997</v>
      </c>
      <c r="H338" s="72">
        <f t="shared" si="17"/>
        <v>0.44449999999999967</v>
      </c>
      <c r="I338" s="56"/>
      <c r="J338" s="81">
        <v>69.2</v>
      </c>
      <c r="K338" s="124"/>
      <c r="L338" s="99">
        <f t="shared" si="18"/>
        <v>0</v>
      </c>
      <c r="M338" s="204"/>
    </row>
    <row r="339" spans="1:13" ht="16.5" thickBot="1" x14ac:dyDescent="0.3">
      <c r="A339" s="76" t="s">
        <v>381</v>
      </c>
      <c r="B339" s="59">
        <v>6</v>
      </c>
      <c r="C339" s="76"/>
      <c r="D339" s="76" t="s">
        <v>898</v>
      </c>
      <c r="E339" s="76" t="s">
        <v>563</v>
      </c>
      <c r="F339" s="56">
        <v>4.0255999999999998</v>
      </c>
      <c r="G339" s="72">
        <v>4.2756999999999996</v>
      </c>
      <c r="H339" s="72">
        <f t="shared" si="17"/>
        <v>0.25009999999999977</v>
      </c>
      <c r="I339" s="56"/>
      <c r="J339" s="81">
        <v>37.700000000000003</v>
      </c>
      <c r="K339" s="86"/>
      <c r="L339" s="99">
        <f t="shared" si="18"/>
        <v>0</v>
      </c>
      <c r="M339" s="204"/>
    </row>
    <row r="340" spans="1:13" ht="27.75" customHeight="1" thickBot="1" x14ac:dyDescent="0.3">
      <c r="A340" s="76" t="s">
        <v>382</v>
      </c>
      <c r="B340" s="59">
        <v>6</v>
      </c>
      <c r="C340" s="76"/>
      <c r="D340" s="76" t="s">
        <v>899</v>
      </c>
      <c r="E340" s="76" t="s">
        <v>563</v>
      </c>
      <c r="F340" s="56">
        <v>7.1702000000000004</v>
      </c>
      <c r="G340" s="72">
        <v>7.1722000000000001</v>
      </c>
      <c r="H340" s="72">
        <f>G340-F340</f>
        <v>1.9999999999997797E-3</v>
      </c>
      <c r="I340" s="56"/>
      <c r="J340" s="81">
        <v>58.2</v>
      </c>
      <c r="K340" s="86"/>
      <c r="L340" s="99">
        <f t="shared" si="18"/>
        <v>0</v>
      </c>
      <c r="M340" s="204"/>
    </row>
    <row r="341" spans="1:13" ht="24" customHeight="1" thickBot="1" x14ac:dyDescent="0.3">
      <c r="A341" s="76" t="s">
        <v>383</v>
      </c>
      <c r="B341" s="59">
        <v>6</v>
      </c>
      <c r="C341" s="76"/>
      <c r="D341" s="76" t="s">
        <v>900</v>
      </c>
      <c r="E341" s="76" t="s">
        <v>563</v>
      </c>
      <c r="F341" s="56">
        <v>4.0646000000000004</v>
      </c>
      <c r="G341" s="72">
        <v>4.5537000000000001</v>
      </c>
      <c r="H341" s="72">
        <f t="shared" si="17"/>
        <v>0.48909999999999965</v>
      </c>
      <c r="I341" s="56"/>
      <c r="J341" s="81">
        <v>83.9</v>
      </c>
      <c r="K341" s="86"/>
      <c r="L341" s="99">
        <f t="shared" si="18"/>
        <v>0</v>
      </c>
      <c r="M341" s="204"/>
    </row>
    <row r="342" spans="1:13" ht="29.25" customHeight="1" thickBot="1" x14ac:dyDescent="0.3">
      <c r="A342" s="76" t="s">
        <v>384</v>
      </c>
      <c r="B342" s="59">
        <v>6</v>
      </c>
      <c r="C342" s="76"/>
      <c r="D342" s="76" t="s">
        <v>901</v>
      </c>
      <c r="E342" s="76" t="s">
        <v>563</v>
      </c>
      <c r="F342" s="56">
        <v>8.6350999999999996</v>
      </c>
      <c r="G342" s="72">
        <v>9.0771999999999995</v>
      </c>
      <c r="H342" s="72">
        <f t="shared" si="17"/>
        <v>0.44209999999999994</v>
      </c>
      <c r="I342" s="56"/>
      <c r="J342" s="81">
        <v>68.900000000000006</v>
      </c>
      <c r="K342" s="86"/>
      <c r="L342" s="99">
        <f t="shared" si="18"/>
        <v>0</v>
      </c>
    </row>
    <row r="343" spans="1:13" ht="26.25" customHeight="1" thickBot="1" x14ac:dyDescent="0.3">
      <c r="A343" s="76" t="s">
        <v>385</v>
      </c>
      <c r="B343" s="59">
        <v>6</v>
      </c>
      <c r="C343" s="76"/>
      <c r="D343" s="76" t="s">
        <v>902</v>
      </c>
      <c r="E343" s="76" t="s">
        <v>563</v>
      </c>
      <c r="F343" s="56">
        <v>4.7747000000000002</v>
      </c>
      <c r="G343" s="72">
        <v>4.9194000000000004</v>
      </c>
      <c r="H343" s="72">
        <f t="shared" si="17"/>
        <v>0.14470000000000027</v>
      </c>
      <c r="I343" s="56"/>
      <c r="J343" s="81">
        <v>37.700000000000003</v>
      </c>
      <c r="K343" s="86"/>
      <c r="L343" s="99">
        <f t="shared" si="18"/>
        <v>0</v>
      </c>
    </row>
    <row r="344" spans="1:13" ht="27.75" customHeight="1" thickBot="1" x14ac:dyDescent="0.3">
      <c r="A344" s="76" t="s">
        <v>386</v>
      </c>
      <c r="B344" s="59">
        <v>6</v>
      </c>
      <c r="C344" s="76"/>
      <c r="D344" s="76" t="s">
        <v>903</v>
      </c>
      <c r="E344" s="76" t="s">
        <v>563</v>
      </c>
      <c r="F344" s="56">
        <v>7.9333999999999998</v>
      </c>
      <c r="G344" s="72">
        <v>8.4566999999999997</v>
      </c>
      <c r="H344" s="72">
        <f t="shared" si="17"/>
        <v>0.52329999999999988</v>
      </c>
      <c r="I344" s="56"/>
      <c r="J344" s="81">
        <v>58.3</v>
      </c>
      <c r="K344" s="86"/>
      <c r="L344" s="99">
        <f t="shared" si="18"/>
        <v>0</v>
      </c>
    </row>
    <row r="345" spans="1:13" ht="25.5" customHeight="1" thickBot="1" x14ac:dyDescent="0.3">
      <c r="A345" s="76" t="s">
        <v>387</v>
      </c>
      <c r="B345" s="59">
        <v>6</v>
      </c>
      <c r="C345" s="76"/>
      <c r="D345" s="76" t="s">
        <v>904</v>
      </c>
      <c r="E345" s="76" t="s">
        <v>563</v>
      </c>
      <c r="F345" s="56">
        <v>7.1637000000000004</v>
      </c>
      <c r="G345" s="72">
        <v>7.8315000000000001</v>
      </c>
      <c r="H345" s="72">
        <f t="shared" si="17"/>
        <v>0.66779999999999973</v>
      </c>
      <c r="I345" s="56"/>
      <c r="J345" s="81">
        <v>84.3</v>
      </c>
      <c r="K345" s="86"/>
      <c r="L345" s="99">
        <f t="shared" si="18"/>
        <v>0</v>
      </c>
    </row>
    <row r="346" spans="1:13" ht="16.5" thickBot="1" x14ac:dyDescent="0.3">
      <c r="A346" s="76" t="s">
        <v>388</v>
      </c>
      <c r="B346" s="59">
        <v>6</v>
      </c>
      <c r="C346" s="76"/>
      <c r="D346" s="76" t="s">
        <v>905</v>
      </c>
      <c r="E346" s="76" t="s">
        <v>563</v>
      </c>
      <c r="F346" s="114">
        <v>7.7957999999999998</v>
      </c>
      <c r="G346" s="59">
        <v>8.2965999999999998</v>
      </c>
      <c r="H346" s="72">
        <f t="shared" si="17"/>
        <v>0.50079999999999991</v>
      </c>
      <c r="I346" s="56"/>
      <c r="J346" s="81">
        <v>68.7</v>
      </c>
      <c r="K346" s="86"/>
      <c r="L346" s="99">
        <f t="shared" si="18"/>
        <v>0</v>
      </c>
    </row>
    <row r="347" spans="1:13" ht="16.5" thickBot="1" x14ac:dyDescent="0.3">
      <c r="A347" s="76" t="s">
        <v>389</v>
      </c>
      <c r="B347" s="59">
        <v>6</v>
      </c>
      <c r="C347" s="76"/>
      <c r="D347" s="76" t="s">
        <v>906</v>
      </c>
      <c r="E347" s="76" t="s">
        <v>563</v>
      </c>
      <c r="F347" s="114">
        <v>4.2077999999999998</v>
      </c>
      <c r="G347" s="59">
        <v>4.5907999999999998</v>
      </c>
      <c r="H347" s="72">
        <f t="shared" si="17"/>
        <v>0.38300000000000001</v>
      </c>
      <c r="I347" s="56"/>
      <c r="J347" s="81">
        <v>37.700000000000003</v>
      </c>
      <c r="K347" s="86"/>
      <c r="L347" s="99">
        <f t="shared" si="18"/>
        <v>0</v>
      </c>
    </row>
    <row r="348" spans="1:13" ht="29.25" customHeight="1" thickBot="1" x14ac:dyDescent="0.3">
      <c r="A348" s="76" t="s">
        <v>390</v>
      </c>
      <c r="B348" s="59">
        <v>6</v>
      </c>
      <c r="C348" s="76"/>
      <c r="D348" s="76" t="s">
        <v>907</v>
      </c>
      <c r="E348" s="76" t="s">
        <v>563</v>
      </c>
      <c r="F348" s="114">
        <v>6.3296000000000001</v>
      </c>
      <c r="G348" s="59">
        <v>7.0559000000000003</v>
      </c>
      <c r="H348" s="72">
        <f t="shared" si="17"/>
        <v>0.72630000000000017</v>
      </c>
      <c r="I348" s="56"/>
      <c r="J348" s="81">
        <v>58.1</v>
      </c>
      <c r="K348" s="86"/>
      <c r="L348" s="99">
        <f t="shared" si="18"/>
        <v>0</v>
      </c>
    </row>
    <row r="349" spans="1:13" ht="16.5" thickBot="1" x14ac:dyDescent="0.3">
      <c r="A349" s="76" t="s">
        <v>391</v>
      </c>
      <c r="B349" s="59">
        <v>6</v>
      </c>
      <c r="C349" s="76"/>
      <c r="D349" s="76" t="s">
        <v>908</v>
      </c>
      <c r="E349" s="76" t="s">
        <v>563</v>
      </c>
      <c r="F349" s="114">
        <v>4.1909000000000001</v>
      </c>
      <c r="G349" s="59">
        <v>4.6740000000000004</v>
      </c>
      <c r="H349" s="72">
        <f t="shared" si="17"/>
        <v>0.48310000000000031</v>
      </c>
      <c r="I349" s="56"/>
      <c r="J349" s="81">
        <v>40.4</v>
      </c>
      <c r="K349" s="86"/>
      <c r="L349" s="99">
        <f t="shared" si="18"/>
        <v>0</v>
      </c>
    </row>
    <row r="350" spans="1:13" ht="16.5" thickBot="1" x14ac:dyDescent="0.3">
      <c r="A350" s="76" t="s">
        <v>392</v>
      </c>
      <c r="B350" s="59">
        <v>6</v>
      </c>
      <c r="C350" s="76"/>
      <c r="D350" s="76" t="s">
        <v>909</v>
      </c>
      <c r="E350" s="76" t="s">
        <v>563</v>
      </c>
      <c r="F350" s="114">
        <v>5.2179000000000002</v>
      </c>
      <c r="G350" s="59">
        <v>5.6818</v>
      </c>
      <c r="H350" s="72">
        <f t="shared" si="17"/>
        <v>0.46389999999999976</v>
      </c>
      <c r="I350" s="56"/>
      <c r="J350" s="81">
        <v>38.9</v>
      </c>
      <c r="K350" s="86"/>
      <c r="L350" s="99">
        <f t="shared" si="18"/>
        <v>0</v>
      </c>
    </row>
    <row r="351" spans="1:13" ht="27.75" customHeight="1" thickBot="1" x14ac:dyDescent="0.3">
      <c r="A351" s="76" t="s">
        <v>393</v>
      </c>
      <c r="B351" s="59">
        <v>6</v>
      </c>
      <c r="C351" s="76"/>
      <c r="D351" s="76" t="s">
        <v>910</v>
      </c>
      <c r="E351" s="76" t="s">
        <v>563</v>
      </c>
      <c r="F351" s="114">
        <v>8.6710999999999991</v>
      </c>
      <c r="G351" s="59">
        <v>9.2138000000000009</v>
      </c>
      <c r="H351" s="72">
        <f t="shared" si="17"/>
        <v>0.54270000000000174</v>
      </c>
      <c r="I351" s="56"/>
      <c r="J351" s="81">
        <v>68.5</v>
      </c>
      <c r="K351" s="86"/>
      <c r="L351" s="99">
        <f t="shared" si="18"/>
        <v>0</v>
      </c>
      <c r="M351" s="100">
        <f>L351*F536</f>
        <v>0</v>
      </c>
    </row>
    <row r="352" spans="1:13" ht="16.5" thickBot="1" x14ac:dyDescent="0.3">
      <c r="A352" s="76" t="s">
        <v>394</v>
      </c>
      <c r="B352" s="59">
        <v>6</v>
      </c>
      <c r="C352" s="76"/>
      <c r="D352" s="76" t="s">
        <v>911</v>
      </c>
      <c r="E352" s="76" t="s">
        <v>563</v>
      </c>
      <c r="F352" s="114">
        <v>4.0659000000000001</v>
      </c>
      <c r="G352" s="59">
        <v>4.3041999999999998</v>
      </c>
      <c r="H352" s="72">
        <f t="shared" si="17"/>
        <v>0.23829999999999973</v>
      </c>
      <c r="I352" s="56"/>
      <c r="J352" s="81">
        <v>37.799999999999997</v>
      </c>
      <c r="K352" s="86"/>
      <c r="L352" s="99">
        <f t="shared" si="18"/>
        <v>0</v>
      </c>
    </row>
    <row r="353" spans="1:13" ht="24" customHeight="1" thickBot="1" x14ac:dyDescent="0.3">
      <c r="A353" s="76" t="s">
        <v>395</v>
      </c>
      <c r="B353" s="59">
        <v>6</v>
      </c>
      <c r="C353" s="76"/>
      <c r="D353" s="76" t="s">
        <v>912</v>
      </c>
      <c r="E353" s="76" t="s">
        <v>563</v>
      </c>
      <c r="F353" s="114">
        <v>4.6478000000000002</v>
      </c>
      <c r="G353" s="59">
        <v>5.1478000000000002</v>
      </c>
      <c r="H353" s="72">
        <f t="shared" si="17"/>
        <v>0.5</v>
      </c>
      <c r="I353" s="56"/>
      <c r="J353" s="81">
        <v>58.1</v>
      </c>
      <c r="K353" s="86"/>
      <c r="L353" s="99">
        <f t="shared" si="18"/>
        <v>0</v>
      </c>
    </row>
    <row r="354" spans="1:13" ht="16.5" thickBot="1" x14ac:dyDescent="0.3">
      <c r="A354" s="76" t="s">
        <v>396</v>
      </c>
      <c r="B354" s="59">
        <v>6</v>
      </c>
      <c r="C354" s="76"/>
      <c r="D354" s="76" t="s">
        <v>913</v>
      </c>
      <c r="E354" s="76" t="s">
        <v>563</v>
      </c>
      <c r="F354" s="114">
        <v>3.6208999999999998</v>
      </c>
      <c r="G354" s="59">
        <v>3.6227</v>
      </c>
      <c r="H354" s="72">
        <f t="shared" si="17"/>
        <v>1.8000000000002458E-3</v>
      </c>
      <c r="I354" s="56"/>
      <c r="J354" s="81">
        <v>40.299999999999997</v>
      </c>
      <c r="K354" s="86"/>
      <c r="L354" s="99">
        <f t="shared" si="18"/>
        <v>0</v>
      </c>
      <c r="M354" s="100">
        <f>L354*F536</f>
        <v>0</v>
      </c>
    </row>
    <row r="355" spans="1:13" ht="16.5" thickBot="1" x14ac:dyDescent="0.3">
      <c r="A355" s="76" t="s">
        <v>397</v>
      </c>
      <c r="B355" s="59">
        <v>6</v>
      </c>
      <c r="C355" s="76"/>
      <c r="D355" s="76" t="s">
        <v>914</v>
      </c>
      <c r="E355" s="76" t="s">
        <v>563</v>
      </c>
      <c r="F355" s="114">
        <v>2.5876000000000001</v>
      </c>
      <c r="G355" s="59">
        <v>3.1286999999999998</v>
      </c>
      <c r="H355" s="72">
        <f t="shared" si="17"/>
        <v>0.54109999999999969</v>
      </c>
      <c r="I355" s="56"/>
      <c r="J355" s="43">
        <v>39</v>
      </c>
      <c r="K355" s="86"/>
      <c r="L355" s="99">
        <f t="shared" si="18"/>
        <v>0</v>
      </c>
    </row>
    <row r="356" spans="1:13" ht="16.5" thickBot="1" x14ac:dyDescent="0.3">
      <c r="A356" s="76" t="s">
        <v>398</v>
      </c>
      <c r="B356" s="59">
        <v>6</v>
      </c>
      <c r="C356" s="76"/>
      <c r="D356" s="76" t="s">
        <v>915</v>
      </c>
      <c r="E356" s="76" t="s">
        <v>563</v>
      </c>
      <c r="F356" s="114">
        <v>6.1174999999999997</v>
      </c>
      <c r="G356" s="59">
        <v>6.6346999999999996</v>
      </c>
      <c r="H356" s="72">
        <f t="shared" si="17"/>
        <v>0.51719999999999988</v>
      </c>
      <c r="I356" s="56"/>
      <c r="J356" s="81">
        <v>68.7</v>
      </c>
      <c r="K356" s="86"/>
      <c r="L356" s="99">
        <f t="shared" si="18"/>
        <v>0</v>
      </c>
    </row>
    <row r="357" spans="1:13" ht="29.25" customHeight="1" thickBot="1" x14ac:dyDescent="0.3">
      <c r="A357" s="76" t="s">
        <v>399</v>
      </c>
      <c r="B357" s="59">
        <v>6</v>
      </c>
      <c r="C357" s="76"/>
      <c r="D357" s="76" t="s">
        <v>916</v>
      </c>
      <c r="E357" s="76" t="s">
        <v>563</v>
      </c>
      <c r="F357" s="114">
        <v>5.3137999999999996</v>
      </c>
      <c r="G357" s="59">
        <v>5.7729999999999997</v>
      </c>
      <c r="H357" s="72">
        <f t="shared" si="17"/>
        <v>0.45920000000000005</v>
      </c>
      <c r="I357" s="56"/>
      <c r="J357" s="81">
        <v>37.9</v>
      </c>
      <c r="K357" s="86"/>
      <c r="L357" s="99">
        <f t="shared" si="18"/>
        <v>0</v>
      </c>
    </row>
    <row r="358" spans="1:13" ht="30" customHeight="1" thickBot="1" x14ac:dyDescent="0.3">
      <c r="A358" s="76" t="s">
        <v>400</v>
      </c>
      <c r="B358" s="59">
        <v>6</v>
      </c>
      <c r="C358" s="76"/>
      <c r="D358" s="76" t="s">
        <v>917</v>
      </c>
      <c r="E358" s="76" t="s">
        <v>563</v>
      </c>
      <c r="F358" s="114">
        <v>5.8872999999999998</v>
      </c>
      <c r="G358" s="59">
        <v>6.3327999999999998</v>
      </c>
      <c r="H358" s="72">
        <f t="shared" si="17"/>
        <v>0.44550000000000001</v>
      </c>
      <c r="I358" s="56"/>
      <c r="J358" s="81">
        <v>58.1</v>
      </c>
      <c r="K358" s="86"/>
      <c r="L358" s="99">
        <f t="shared" si="18"/>
        <v>0</v>
      </c>
    </row>
    <row r="359" spans="1:13" ht="16.5" thickBot="1" x14ac:dyDescent="0.3">
      <c r="A359" s="76" t="s">
        <v>401</v>
      </c>
      <c r="B359" s="59">
        <v>6</v>
      </c>
      <c r="C359" s="76"/>
      <c r="D359" s="76" t="s">
        <v>918</v>
      </c>
      <c r="E359" s="76" t="s">
        <v>563</v>
      </c>
      <c r="F359" s="114">
        <v>5.4607999999999999</v>
      </c>
      <c r="G359" s="59">
        <v>5.9486999999999997</v>
      </c>
      <c r="H359" s="72">
        <f t="shared" si="17"/>
        <v>0.48789999999999978</v>
      </c>
      <c r="I359" s="56"/>
      <c r="J359" s="81">
        <v>40.4</v>
      </c>
      <c r="K359" s="86"/>
      <c r="L359" s="99">
        <f t="shared" si="18"/>
        <v>0</v>
      </c>
    </row>
    <row r="360" spans="1:13" ht="16.5" thickBot="1" x14ac:dyDescent="0.3">
      <c r="A360" s="76" t="s">
        <v>402</v>
      </c>
      <c r="B360" s="59">
        <v>6</v>
      </c>
      <c r="C360" s="76"/>
      <c r="D360" s="76" t="s">
        <v>919</v>
      </c>
      <c r="E360" s="76" t="s">
        <v>563</v>
      </c>
      <c r="F360" s="114">
        <v>4.7450999999999999</v>
      </c>
      <c r="G360" s="59">
        <v>5.2453000000000003</v>
      </c>
      <c r="H360" s="72">
        <f t="shared" si="17"/>
        <v>0.50020000000000042</v>
      </c>
      <c r="I360" s="56"/>
      <c r="J360" s="81">
        <v>39.1</v>
      </c>
      <c r="K360" s="86"/>
      <c r="L360" s="99">
        <f t="shared" si="18"/>
        <v>0</v>
      </c>
    </row>
    <row r="361" spans="1:13" ht="16.5" thickBot="1" x14ac:dyDescent="0.3">
      <c r="A361" s="76" t="s">
        <v>403</v>
      </c>
      <c r="B361" s="59">
        <v>6</v>
      </c>
      <c r="C361" s="76"/>
      <c r="D361" s="76" t="s">
        <v>920</v>
      </c>
      <c r="E361" s="76" t="s">
        <v>563</v>
      </c>
      <c r="F361" s="114">
        <v>6.8314000000000004</v>
      </c>
      <c r="G361" s="59">
        <v>6.8807</v>
      </c>
      <c r="H361" s="72">
        <f t="shared" si="17"/>
        <v>4.9299999999999677E-2</v>
      </c>
      <c r="I361" s="56"/>
      <c r="J361" s="81">
        <v>68.599999999999994</v>
      </c>
      <c r="K361" s="124"/>
      <c r="L361" s="99">
        <f t="shared" si="18"/>
        <v>0</v>
      </c>
      <c r="M361" s="100">
        <f>L361*F536</f>
        <v>0</v>
      </c>
    </row>
    <row r="362" spans="1:13" ht="27" customHeight="1" thickBot="1" x14ac:dyDescent="0.3">
      <c r="A362" s="76" t="s">
        <v>404</v>
      </c>
      <c r="B362" s="59">
        <v>6</v>
      </c>
      <c r="C362" s="76"/>
      <c r="D362" s="76" t="s">
        <v>921</v>
      </c>
      <c r="E362" s="76" t="s">
        <v>563</v>
      </c>
      <c r="F362" s="114">
        <v>3.8711000000000002</v>
      </c>
      <c r="G362" s="59">
        <v>4.1978</v>
      </c>
      <c r="H362" s="72">
        <f t="shared" si="17"/>
        <v>0.32669999999999977</v>
      </c>
      <c r="I362" s="56"/>
      <c r="J362" s="81">
        <v>37.700000000000003</v>
      </c>
      <c r="K362" s="86"/>
      <c r="L362" s="99">
        <f t="shared" si="18"/>
        <v>0</v>
      </c>
    </row>
    <row r="363" spans="1:13" ht="16.5" thickBot="1" x14ac:dyDescent="0.3">
      <c r="A363" s="76" t="s">
        <v>405</v>
      </c>
      <c r="B363" s="59">
        <v>6</v>
      </c>
      <c r="C363" s="76"/>
      <c r="D363" s="76" t="s">
        <v>922</v>
      </c>
      <c r="E363" s="76" t="s">
        <v>563</v>
      </c>
      <c r="F363" s="114">
        <v>7.9034000000000004</v>
      </c>
      <c r="G363" s="59">
        <v>8.4840999999999998</v>
      </c>
      <c r="H363" s="72">
        <f t="shared" si="17"/>
        <v>0.58069999999999933</v>
      </c>
      <c r="I363" s="56"/>
      <c r="J363" s="81">
        <v>58.1</v>
      </c>
      <c r="K363" s="86"/>
      <c r="L363" s="99">
        <f t="shared" si="18"/>
        <v>0</v>
      </c>
    </row>
    <row r="364" spans="1:13" ht="21" customHeight="1" thickBot="1" x14ac:dyDescent="0.3">
      <c r="A364" s="76" t="s">
        <v>406</v>
      </c>
      <c r="B364" s="59">
        <v>6</v>
      </c>
      <c r="C364" s="76"/>
      <c r="D364" s="76" t="s">
        <v>923</v>
      </c>
      <c r="E364" s="76" t="s">
        <v>563</v>
      </c>
      <c r="F364" s="114">
        <v>5.5083000000000002</v>
      </c>
      <c r="G364" s="59">
        <v>5.9641999999999999</v>
      </c>
      <c r="H364" s="72">
        <f t="shared" si="17"/>
        <v>0.45589999999999975</v>
      </c>
      <c r="I364" s="56"/>
      <c r="J364" s="81">
        <v>40.5</v>
      </c>
      <c r="K364" s="86"/>
      <c r="L364" s="99">
        <f t="shared" si="18"/>
        <v>0</v>
      </c>
    </row>
    <row r="365" spans="1:13" ht="24.75" customHeight="1" thickBot="1" x14ac:dyDescent="0.3">
      <c r="A365" s="76" t="s">
        <v>407</v>
      </c>
      <c r="B365" s="59">
        <v>6</v>
      </c>
      <c r="C365" s="76"/>
      <c r="D365" s="76" t="s">
        <v>924</v>
      </c>
      <c r="E365" s="76" t="s">
        <v>563</v>
      </c>
      <c r="F365" s="114">
        <v>5.7740999999999998</v>
      </c>
      <c r="G365" s="59">
        <v>6.2552000000000003</v>
      </c>
      <c r="H365" s="72">
        <f t="shared" si="17"/>
        <v>0.48110000000000053</v>
      </c>
      <c r="I365" s="56"/>
      <c r="J365" s="81">
        <v>39.1</v>
      </c>
      <c r="K365" s="86"/>
      <c r="L365" s="99">
        <f t="shared" si="18"/>
        <v>0</v>
      </c>
    </row>
    <row r="366" spans="1:13" ht="16.5" thickBot="1" x14ac:dyDescent="0.3">
      <c r="A366" s="76" t="s">
        <v>408</v>
      </c>
      <c r="B366" s="59">
        <v>6</v>
      </c>
      <c r="C366" s="76"/>
      <c r="D366" s="76" t="s">
        <v>925</v>
      </c>
      <c r="E366" s="76" t="s">
        <v>563</v>
      </c>
      <c r="F366" s="114">
        <v>7.6726000000000001</v>
      </c>
      <c r="G366" s="59">
        <v>8.3665000000000003</v>
      </c>
      <c r="H366" s="72">
        <f t="shared" si="17"/>
        <v>0.69390000000000018</v>
      </c>
      <c r="I366" s="56"/>
      <c r="J366" s="81">
        <v>68.8</v>
      </c>
      <c r="K366" s="86"/>
      <c r="L366" s="99">
        <f t="shared" si="18"/>
        <v>0</v>
      </c>
    </row>
    <row r="367" spans="1:13" ht="29.25" customHeight="1" thickBot="1" x14ac:dyDescent="0.3">
      <c r="A367" s="76" t="s">
        <v>409</v>
      </c>
      <c r="B367" s="59">
        <v>6</v>
      </c>
      <c r="C367" s="76"/>
      <c r="D367" s="76" t="s">
        <v>926</v>
      </c>
      <c r="E367" s="76" t="s">
        <v>563</v>
      </c>
      <c r="F367" s="114">
        <v>5.1753</v>
      </c>
      <c r="G367" s="59">
        <v>5.5650000000000004</v>
      </c>
      <c r="H367" s="72">
        <f t="shared" si="17"/>
        <v>0.38970000000000038</v>
      </c>
      <c r="I367" s="56"/>
      <c r="J367" s="81">
        <v>37.700000000000003</v>
      </c>
      <c r="K367" s="86"/>
      <c r="L367" s="99">
        <f t="shared" si="18"/>
        <v>0</v>
      </c>
    </row>
    <row r="368" spans="1:13" ht="16.5" thickBot="1" x14ac:dyDescent="0.3">
      <c r="A368" s="76" t="s">
        <v>410</v>
      </c>
      <c r="B368" s="59">
        <v>6</v>
      </c>
      <c r="C368" s="76"/>
      <c r="D368" s="76" t="s">
        <v>927</v>
      </c>
      <c r="E368" s="76" t="s">
        <v>563</v>
      </c>
      <c r="F368" s="114">
        <v>6.5670999999999999</v>
      </c>
      <c r="G368" s="59">
        <v>7.0366999999999997</v>
      </c>
      <c r="H368" s="72">
        <f t="shared" si="17"/>
        <v>0.4695999999999998</v>
      </c>
      <c r="I368" s="56"/>
      <c r="J368" s="81">
        <v>58.1</v>
      </c>
      <c r="K368" s="86"/>
      <c r="L368" s="99">
        <f t="shared" si="18"/>
        <v>0</v>
      </c>
    </row>
    <row r="369" spans="1:12" ht="16.5" thickBot="1" x14ac:dyDescent="0.3">
      <c r="A369" s="76" t="s">
        <v>411</v>
      </c>
      <c r="B369" s="59">
        <v>6</v>
      </c>
      <c r="C369" s="76"/>
      <c r="D369" s="76" t="s">
        <v>928</v>
      </c>
      <c r="E369" s="76" t="s">
        <v>563</v>
      </c>
      <c r="F369" s="114">
        <v>4.0053999999999998</v>
      </c>
      <c r="G369" s="59">
        <v>4.3453999999999997</v>
      </c>
      <c r="H369" s="72">
        <f t="shared" ref="H369:H430" si="20">G369-F369</f>
        <v>0.33999999999999986</v>
      </c>
      <c r="I369" s="56"/>
      <c r="J369" s="81">
        <v>40.200000000000003</v>
      </c>
      <c r="K369" s="86"/>
      <c r="L369" s="99">
        <f t="shared" si="18"/>
        <v>0</v>
      </c>
    </row>
    <row r="370" spans="1:12" ht="16.5" thickBot="1" x14ac:dyDescent="0.3">
      <c r="A370" s="76" t="s">
        <v>412</v>
      </c>
      <c r="B370" s="59">
        <v>6</v>
      </c>
      <c r="C370" s="76"/>
      <c r="D370" s="76" t="s">
        <v>929</v>
      </c>
      <c r="E370" s="76" t="s">
        <v>563</v>
      </c>
      <c r="F370" s="114">
        <v>5.4543999999999997</v>
      </c>
      <c r="G370" s="59">
        <v>5.8757000000000001</v>
      </c>
      <c r="H370" s="72">
        <f t="shared" si="20"/>
        <v>0.42130000000000045</v>
      </c>
      <c r="I370" s="56"/>
      <c r="J370" s="81">
        <v>39.1</v>
      </c>
      <c r="K370" s="86"/>
      <c r="L370" s="99">
        <f t="shared" si="18"/>
        <v>0</v>
      </c>
    </row>
    <row r="371" spans="1:12" ht="16.5" thickBot="1" x14ac:dyDescent="0.3">
      <c r="A371" s="76" t="s">
        <v>413</v>
      </c>
      <c r="B371" s="59">
        <v>6</v>
      </c>
      <c r="C371" s="76"/>
      <c r="D371" s="76" t="s">
        <v>1064</v>
      </c>
      <c r="E371" s="76" t="s">
        <v>563</v>
      </c>
      <c r="F371" s="114">
        <v>2.5421999999999998</v>
      </c>
      <c r="G371" s="59">
        <v>2.9885000000000002</v>
      </c>
      <c r="H371" s="72">
        <f t="shared" si="20"/>
        <v>0.44630000000000036</v>
      </c>
      <c r="I371" s="56"/>
      <c r="J371" s="81">
        <v>68.900000000000006</v>
      </c>
      <c r="K371" s="86"/>
      <c r="L371" s="99">
        <f t="shared" si="18"/>
        <v>0</v>
      </c>
    </row>
    <row r="372" spans="1:12" ht="16.5" thickBot="1" x14ac:dyDescent="0.3">
      <c r="A372" s="76" t="s">
        <v>414</v>
      </c>
      <c r="B372" s="59">
        <v>6</v>
      </c>
      <c r="C372" s="76"/>
      <c r="D372" s="76" t="s">
        <v>930</v>
      </c>
      <c r="E372" s="76" t="s">
        <v>563</v>
      </c>
      <c r="F372" s="114">
        <v>4.2858999999999998</v>
      </c>
      <c r="G372" s="59">
        <v>4.6844999999999999</v>
      </c>
      <c r="H372" s="72">
        <f t="shared" si="20"/>
        <v>0.39860000000000007</v>
      </c>
      <c r="I372" s="56"/>
      <c r="J372" s="81">
        <v>37.700000000000003</v>
      </c>
      <c r="K372" s="86"/>
      <c r="L372" s="99">
        <f t="shared" si="18"/>
        <v>0</v>
      </c>
    </row>
    <row r="373" spans="1:12" ht="16.5" thickBot="1" x14ac:dyDescent="0.3">
      <c r="A373" s="76" t="s">
        <v>415</v>
      </c>
      <c r="B373" s="59">
        <v>6</v>
      </c>
      <c r="C373" s="76"/>
      <c r="D373" s="76" t="s">
        <v>931</v>
      </c>
      <c r="E373" s="76" t="s">
        <v>563</v>
      </c>
      <c r="F373" s="114">
        <v>6.7812999999999999</v>
      </c>
      <c r="G373" s="59">
        <v>7.3465999999999996</v>
      </c>
      <c r="H373" s="72">
        <f t="shared" si="20"/>
        <v>0.56529999999999969</v>
      </c>
      <c r="I373" s="56"/>
      <c r="J373" s="43">
        <v>58</v>
      </c>
      <c r="K373" s="86"/>
      <c r="L373" s="99">
        <f t="shared" si="18"/>
        <v>0</v>
      </c>
    </row>
    <row r="374" spans="1:12" ht="16.5" thickBot="1" x14ac:dyDescent="0.3">
      <c r="A374" s="76" t="s">
        <v>416</v>
      </c>
      <c r="B374" s="59">
        <v>6</v>
      </c>
      <c r="C374" s="76"/>
      <c r="D374" s="76" t="s">
        <v>932</v>
      </c>
      <c r="E374" s="76" t="s">
        <v>563</v>
      </c>
      <c r="F374" s="114">
        <v>4.3426999999999998</v>
      </c>
      <c r="G374" s="59">
        <v>4.6882999999999999</v>
      </c>
      <c r="H374" s="72">
        <f t="shared" si="20"/>
        <v>0.34560000000000013</v>
      </c>
      <c r="I374" s="56"/>
      <c r="J374" s="81">
        <v>40.200000000000003</v>
      </c>
      <c r="K374" s="86"/>
      <c r="L374" s="99">
        <f t="shared" si="18"/>
        <v>0</v>
      </c>
    </row>
    <row r="375" spans="1:12" ht="24" customHeight="1" thickBot="1" x14ac:dyDescent="0.3">
      <c r="A375" s="76" t="s">
        <v>417</v>
      </c>
      <c r="B375" s="59">
        <v>6</v>
      </c>
      <c r="C375" s="76"/>
      <c r="D375" s="76" t="s">
        <v>933</v>
      </c>
      <c r="E375" s="76" t="s">
        <v>563</v>
      </c>
      <c r="F375" s="114">
        <v>5.4569000000000001</v>
      </c>
      <c r="G375" s="59">
        <v>5.8986000000000001</v>
      </c>
      <c r="H375" s="72">
        <f t="shared" si="20"/>
        <v>0.44169999999999998</v>
      </c>
      <c r="I375" s="56"/>
      <c r="J375" s="81">
        <v>39.200000000000003</v>
      </c>
      <c r="K375" s="86"/>
      <c r="L375" s="99">
        <f t="shared" si="18"/>
        <v>0</v>
      </c>
    </row>
    <row r="376" spans="1:12" ht="26.25" customHeight="1" thickBot="1" x14ac:dyDescent="0.3">
      <c r="A376" s="76" t="s">
        <v>418</v>
      </c>
      <c r="B376" s="59">
        <v>6</v>
      </c>
      <c r="C376" s="76"/>
      <c r="D376" s="76" t="s">
        <v>934</v>
      </c>
      <c r="E376" s="76" t="s">
        <v>563</v>
      </c>
      <c r="F376" s="114">
        <v>8.9711999999999996</v>
      </c>
      <c r="G376" s="59">
        <v>9.6466999999999992</v>
      </c>
      <c r="H376" s="72">
        <f t="shared" si="20"/>
        <v>0.67549999999999955</v>
      </c>
      <c r="I376" s="56"/>
      <c r="J376" s="81">
        <v>68.599999999999994</v>
      </c>
      <c r="K376" s="86"/>
      <c r="L376" s="99">
        <f t="shared" si="18"/>
        <v>0</v>
      </c>
    </row>
    <row r="377" spans="1:12" ht="16.5" thickBot="1" x14ac:dyDescent="0.3">
      <c r="A377" s="76" t="s">
        <v>419</v>
      </c>
      <c r="B377" s="59">
        <v>6</v>
      </c>
      <c r="C377" s="76"/>
      <c r="D377" s="76" t="s">
        <v>935</v>
      </c>
      <c r="E377" s="76" t="s">
        <v>563</v>
      </c>
      <c r="F377" s="114">
        <v>3.6638999999999999</v>
      </c>
      <c r="G377" s="59">
        <v>3.6920999999999999</v>
      </c>
      <c r="H377" s="72">
        <f t="shared" si="20"/>
        <v>2.8200000000000003E-2</v>
      </c>
      <c r="I377" s="56"/>
      <c r="J377" s="81">
        <v>37.4</v>
      </c>
      <c r="K377" s="86"/>
      <c r="L377" s="99">
        <f t="shared" si="18"/>
        <v>0</v>
      </c>
    </row>
    <row r="378" spans="1:12" ht="16.5" thickBot="1" x14ac:dyDescent="0.3">
      <c r="A378" s="76" t="s">
        <v>420</v>
      </c>
      <c r="B378" s="59">
        <v>6</v>
      </c>
      <c r="C378" s="76"/>
      <c r="D378" s="76" t="s">
        <v>936</v>
      </c>
      <c r="E378" s="76" t="s">
        <v>563</v>
      </c>
      <c r="F378" s="114">
        <v>7.8547000000000002</v>
      </c>
      <c r="G378" s="59">
        <v>8.1555</v>
      </c>
      <c r="H378" s="72">
        <f t="shared" si="20"/>
        <v>0.30079999999999973</v>
      </c>
      <c r="I378" s="56"/>
      <c r="J378" s="43">
        <v>58</v>
      </c>
      <c r="K378" s="86"/>
      <c r="L378" s="99">
        <f t="shared" si="18"/>
        <v>0</v>
      </c>
    </row>
    <row r="379" spans="1:12" ht="16.5" thickBot="1" x14ac:dyDescent="0.3">
      <c r="A379" s="76" t="s">
        <v>421</v>
      </c>
      <c r="B379" s="59">
        <v>6</v>
      </c>
      <c r="C379" s="76"/>
      <c r="D379" s="76"/>
      <c r="E379" s="76"/>
      <c r="F379" s="114">
        <v>0.98660000000000003</v>
      </c>
      <c r="G379" s="59">
        <v>1.268</v>
      </c>
      <c r="H379" s="72">
        <f t="shared" si="20"/>
        <v>0.28139999999999998</v>
      </c>
      <c r="I379" s="56"/>
      <c r="J379" s="81">
        <v>40.1</v>
      </c>
      <c r="K379" s="86"/>
      <c r="L379" s="99">
        <f t="shared" si="18"/>
        <v>0</v>
      </c>
    </row>
    <row r="380" spans="1:12" ht="16.5" thickBot="1" x14ac:dyDescent="0.3">
      <c r="A380" s="76" t="s">
        <v>422</v>
      </c>
      <c r="B380" s="59">
        <v>6</v>
      </c>
      <c r="C380" s="76"/>
      <c r="D380" s="76" t="s">
        <v>937</v>
      </c>
      <c r="E380" s="76" t="s">
        <v>563</v>
      </c>
      <c r="F380" s="114">
        <v>4.9927999999999999</v>
      </c>
      <c r="G380" s="59">
        <v>5.5136000000000003</v>
      </c>
      <c r="H380" s="72">
        <f t="shared" si="20"/>
        <v>0.52080000000000037</v>
      </c>
      <c r="I380" s="56"/>
      <c r="J380" s="81">
        <v>39.200000000000003</v>
      </c>
      <c r="K380" s="86"/>
      <c r="L380" s="99">
        <f t="shared" si="18"/>
        <v>0</v>
      </c>
    </row>
    <row r="381" spans="1:12" ht="16.5" thickBot="1" x14ac:dyDescent="0.3">
      <c r="A381" s="76" t="s">
        <v>423</v>
      </c>
      <c r="B381" s="59">
        <v>6</v>
      </c>
      <c r="C381" s="76"/>
      <c r="D381" s="76" t="s">
        <v>938</v>
      </c>
      <c r="E381" s="76" t="s">
        <v>563</v>
      </c>
      <c r="F381" s="114">
        <v>8.5327000000000002</v>
      </c>
      <c r="G381" s="59">
        <v>9.0732999999999997</v>
      </c>
      <c r="H381" s="72">
        <f t="shared" si="20"/>
        <v>0.54059999999999953</v>
      </c>
      <c r="I381" s="56"/>
      <c r="J381" s="43">
        <v>69</v>
      </c>
      <c r="K381" s="86"/>
      <c r="L381" s="99">
        <f t="shared" si="18"/>
        <v>0</v>
      </c>
    </row>
    <row r="382" spans="1:12" ht="16.5" thickBot="1" x14ac:dyDescent="0.3">
      <c r="A382" s="76" t="s">
        <v>424</v>
      </c>
      <c r="B382" s="59">
        <v>6</v>
      </c>
      <c r="C382" s="76"/>
      <c r="D382" s="76" t="s">
        <v>939</v>
      </c>
      <c r="E382" s="76" t="s">
        <v>563</v>
      </c>
      <c r="F382" s="114">
        <v>5.0747</v>
      </c>
      <c r="G382" s="59">
        <v>5.4905999999999997</v>
      </c>
      <c r="H382" s="72">
        <f t="shared" si="20"/>
        <v>0.41589999999999971</v>
      </c>
      <c r="I382" s="56"/>
      <c r="J382" s="81">
        <v>37.700000000000003</v>
      </c>
      <c r="K382" s="86"/>
      <c r="L382" s="99">
        <f t="shared" si="18"/>
        <v>0</v>
      </c>
    </row>
    <row r="383" spans="1:12" ht="16.5" thickBot="1" x14ac:dyDescent="0.3">
      <c r="A383" s="76" t="s">
        <v>425</v>
      </c>
      <c r="B383" s="59">
        <v>6</v>
      </c>
      <c r="C383" s="76"/>
      <c r="D383" s="76" t="s">
        <v>940</v>
      </c>
      <c r="E383" s="76" t="s">
        <v>563</v>
      </c>
      <c r="F383" s="114">
        <v>8.5335000000000001</v>
      </c>
      <c r="G383" s="59">
        <v>8.9677000000000007</v>
      </c>
      <c r="H383" s="72">
        <f t="shared" si="20"/>
        <v>0.43420000000000059</v>
      </c>
      <c r="I383" s="56"/>
      <c r="J383" s="81">
        <v>58.1</v>
      </c>
      <c r="K383" s="86"/>
      <c r="L383" s="99">
        <f t="shared" si="18"/>
        <v>0</v>
      </c>
    </row>
    <row r="384" spans="1:12" ht="16.5" thickBot="1" x14ac:dyDescent="0.3">
      <c r="A384" s="76" t="s">
        <v>426</v>
      </c>
      <c r="B384" s="59">
        <v>6</v>
      </c>
      <c r="C384" s="76"/>
      <c r="D384" s="76" t="s">
        <v>941</v>
      </c>
      <c r="E384" s="76" t="s">
        <v>563</v>
      </c>
      <c r="F384" s="114">
        <v>5.3250000000000002</v>
      </c>
      <c r="G384" s="59">
        <v>5.7759</v>
      </c>
      <c r="H384" s="72">
        <f t="shared" si="20"/>
        <v>0.45089999999999986</v>
      </c>
      <c r="I384" s="56"/>
      <c r="J384" s="81">
        <v>40.1</v>
      </c>
      <c r="K384" s="86"/>
      <c r="L384" s="99">
        <f t="shared" si="18"/>
        <v>0</v>
      </c>
    </row>
    <row r="385" spans="1:12" ht="16.5" thickBot="1" x14ac:dyDescent="0.3">
      <c r="A385" s="76" t="s">
        <v>427</v>
      </c>
      <c r="B385" s="59">
        <v>6</v>
      </c>
      <c r="C385" s="76"/>
      <c r="D385" s="76" t="s">
        <v>942</v>
      </c>
      <c r="E385" s="76" t="s">
        <v>563</v>
      </c>
      <c r="F385" s="114">
        <v>4.2287999999999997</v>
      </c>
      <c r="G385" s="59">
        <v>4.5979000000000001</v>
      </c>
      <c r="H385" s="72">
        <f t="shared" si="20"/>
        <v>0.36910000000000043</v>
      </c>
      <c r="I385" s="56"/>
      <c r="J385" s="81">
        <v>39.1</v>
      </c>
      <c r="K385" s="86"/>
      <c r="L385" s="99">
        <f t="shared" si="18"/>
        <v>0</v>
      </c>
    </row>
    <row r="386" spans="1:12" ht="16.5" thickBot="1" x14ac:dyDescent="0.3">
      <c r="A386" s="76" t="s">
        <v>428</v>
      </c>
      <c r="B386" s="59">
        <v>6</v>
      </c>
      <c r="C386" s="76"/>
      <c r="D386" s="76" t="s">
        <v>943</v>
      </c>
      <c r="E386" s="76" t="s">
        <v>563</v>
      </c>
      <c r="F386" s="114">
        <v>8.8328000000000007</v>
      </c>
      <c r="G386" s="59">
        <v>9.5004000000000008</v>
      </c>
      <c r="H386" s="72">
        <f t="shared" si="20"/>
        <v>0.66760000000000019</v>
      </c>
      <c r="I386" s="56"/>
      <c r="J386" s="81">
        <v>68.599999999999994</v>
      </c>
      <c r="K386" s="86"/>
      <c r="L386" s="99">
        <f t="shared" si="18"/>
        <v>0</v>
      </c>
    </row>
    <row r="387" spans="1:12" s="75" customFormat="1" ht="16.5" thickBot="1" x14ac:dyDescent="0.3">
      <c r="A387" s="106" t="s">
        <v>429</v>
      </c>
      <c r="B387" s="106">
        <v>6</v>
      </c>
      <c r="C387" s="106"/>
      <c r="D387" s="106" t="s">
        <v>944</v>
      </c>
      <c r="E387" s="106" t="s">
        <v>563</v>
      </c>
      <c r="F387" s="143">
        <v>3.5748000000000002</v>
      </c>
      <c r="G387" s="106">
        <v>3.6739999999999999</v>
      </c>
      <c r="H387" s="144">
        <f t="shared" si="20"/>
        <v>9.9199999999999733E-2</v>
      </c>
      <c r="I387" s="145"/>
      <c r="J387" s="146">
        <v>37.799999999999997</v>
      </c>
      <c r="K387" s="147"/>
      <c r="L387" s="148">
        <f t="shared" si="18"/>
        <v>0</v>
      </c>
    </row>
    <row r="388" spans="1:12" ht="16.5" thickBot="1" x14ac:dyDescent="0.3">
      <c r="A388" s="76" t="s">
        <v>430</v>
      </c>
      <c r="B388" s="59">
        <v>6</v>
      </c>
      <c r="C388" s="76"/>
      <c r="D388" s="76" t="s">
        <v>945</v>
      </c>
      <c r="E388" s="76" t="s">
        <v>563</v>
      </c>
      <c r="F388" s="114">
        <v>8.5380000000000003</v>
      </c>
      <c r="G388" s="59">
        <v>9.1306999999999992</v>
      </c>
      <c r="H388" s="72">
        <f t="shared" si="20"/>
        <v>0.59269999999999889</v>
      </c>
      <c r="I388" s="56"/>
      <c r="J388" s="81">
        <v>58.1</v>
      </c>
      <c r="K388" s="86"/>
      <c r="L388" s="99">
        <f t="shared" si="18"/>
        <v>0</v>
      </c>
    </row>
    <row r="389" spans="1:12" ht="27.75" customHeight="1" thickBot="1" x14ac:dyDescent="0.3">
      <c r="A389" s="76" t="s">
        <v>431</v>
      </c>
      <c r="B389" s="59">
        <v>6</v>
      </c>
      <c r="C389" s="76"/>
      <c r="D389" s="76" t="s">
        <v>946</v>
      </c>
      <c r="E389" s="76" t="s">
        <v>563</v>
      </c>
      <c r="F389" s="114">
        <v>5.1597</v>
      </c>
      <c r="G389" s="59">
        <v>5.63</v>
      </c>
      <c r="H389" s="72">
        <f t="shared" si="20"/>
        <v>0.47029999999999994</v>
      </c>
      <c r="I389" s="56"/>
      <c r="J389" s="43">
        <v>40</v>
      </c>
      <c r="K389" s="86"/>
      <c r="L389" s="99">
        <f t="shared" si="18"/>
        <v>0</v>
      </c>
    </row>
    <row r="390" spans="1:12" ht="24.75" customHeight="1" thickBot="1" x14ac:dyDescent="0.3">
      <c r="A390" s="76" t="s">
        <v>432</v>
      </c>
      <c r="B390" s="59">
        <v>6</v>
      </c>
      <c r="C390" s="76"/>
      <c r="D390" s="76" t="s">
        <v>947</v>
      </c>
      <c r="E390" s="76" t="s">
        <v>563</v>
      </c>
      <c r="F390" s="114">
        <v>4.8314000000000004</v>
      </c>
      <c r="G390" s="59">
        <v>4.9977999999999998</v>
      </c>
      <c r="H390" s="72">
        <f t="shared" si="20"/>
        <v>0.16639999999999944</v>
      </c>
      <c r="I390" s="56"/>
      <c r="J390" s="43">
        <v>39</v>
      </c>
      <c r="K390" s="86"/>
      <c r="L390" s="99">
        <f t="shared" si="18"/>
        <v>0</v>
      </c>
    </row>
    <row r="391" spans="1:12" ht="24.75" customHeight="1" thickBot="1" x14ac:dyDescent="0.3">
      <c r="A391" s="76" t="s">
        <v>433</v>
      </c>
      <c r="B391" s="59">
        <v>6</v>
      </c>
      <c r="C391" s="76"/>
      <c r="D391" s="76"/>
      <c r="E391" s="76"/>
      <c r="F391" s="114">
        <v>5.1775000000000002</v>
      </c>
      <c r="G391" s="59">
        <v>5.8963000000000001</v>
      </c>
      <c r="H391" s="72">
        <f t="shared" si="20"/>
        <v>0.71879999999999988</v>
      </c>
      <c r="I391" s="56"/>
      <c r="J391" s="81">
        <v>68.7</v>
      </c>
      <c r="K391" s="86"/>
      <c r="L391" s="99">
        <f t="shared" si="18"/>
        <v>0</v>
      </c>
    </row>
    <row r="392" spans="1:12" ht="16.5" thickBot="1" x14ac:dyDescent="0.3">
      <c r="A392" s="76" t="s">
        <v>434</v>
      </c>
      <c r="B392" s="59">
        <v>6</v>
      </c>
      <c r="C392" s="76"/>
      <c r="D392" s="76" t="s">
        <v>948</v>
      </c>
      <c r="E392" s="76" t="s">
        <v>563</v>
      </c>
      <c r="F392" s="114">
        <v>3.7786</v>
      </c>
      <c r="G392" s="59">
        <v>3.9517000000000002</v>
      </c>
      <c r="H392" s="72">
        <f t="shared" si="20"/>
        <v>0.17310000000000025</v>
      </c>
      <c r="I392" s="56"/>
      <c r="J392" s="81">
        <v>37.6</v>
      </c>
      <c r="K392" s="86"/>
      <c r="L392" s="99">
        <f t="shared" si="18"/>
        <v>0</v>
      </c>
    </row>
    <row r="393" spans="1:12" ht="27" customHeight="1" thickBot="1" x14ac:dyDescent="0.3">
      <c r="A393" s="76" t="s">
        <v>435</v>
      </c>
      <c r="B393" s="59">
        <v>6</v>
      </c>
      <c r="C393" s="76"/>
      <c r="D393" s="76" t="s">
        <v>949</v>
      </c>
      <c r="E393" s="76" t="s">
        <v>563</v>
      </c>
      <c r="F393" s="114">
        <v>7.5033000000000003</v>
      </c>
      <c r="G393" s="59">
        <v>7.9709000000000003</v>
      </c>
      <c r="H393" s="72">
        <f t="shared" si="20"/>
        <v>0.46760000000000002</v>
      </c>
      <c r="I393" s="56"/>
      <c r="J393" s="81">
        <v>58.1</v>
      </c>
      <c r="K393" s="86"/>
      <c r="L393" s="99">
        <f t="shared" ref="L393:L456" si="21">-K393</f>
        <v>0</v>
      </c>
    </row>
    <row r="394" spans="1:12" ht="16.5" thickBot="1" x14ac:dyDescent="0.3">
      <c r="A394" s="76" t="s">
        <v>436</v>
      </c>
      <c r="B394" s="59">
        <v>6</v>
      </c>
      <c r="C394" s="76"/>
      <c r="D394" s="76"/>
      <c r="E394" s="76"/>
      <c r="F394" s="114">
        <v>1.2957000000000001</v>
      </c>
      <c r="G394" s="59">
        <v>1.3843000000000001</v>
      </c>
      <c r="H394" s="72">
        <f t="shared" si="20"/>
        <v>8.8600000000000012E-2</v>
      </c>
      <c r="I394" s="56"/>
      <c r="J394" s="81">
        <v>40.1</v>
      </c>
      <c r="K394" s="86"/>
      <c r="L394" s="99">
        <f t="shared" si="21"/>
        <v>0</v>
      </c>
    </row>
    <row r="395" spans="1:12" ht="16.5" thickBot="1" x14ac:dyDescent="0.3">
      <c r="A395" s="76" t="s">
        <v>437</v>
      </c>
      <c r="B395" s="59">
        <v>6</v>
      </c>
      <c r="C395" s="76"/>
      <c r="D395" s="76" t="s">
        <v>950</v>
      </c>
      <c r="E395" s="76" t="s">
        <v>563</v>
      </c>
      <c r="F395" s="114">
        <v>4.7069000000000001</v>
      </c>
      <c r="G395" s="59">
        <v>5.0788000000000002</v>
      </c>
      <c r="H395" s="72">
        <f t="shared" si="20"/>
        <v>0.37190000000000012</v>
      </c>
      <c r="I395" s="56"/>
      <c r="J395" s="81">
        <v>38.9</v>
      </c>
      <c r="K395" s="86"/>
      <c r="L395" s="99">
        <f t="shared" si="21"/>
        <v>0</v>
      </c>
    </row>
    <row r="396" spans="1:12" ht="16.5" thickBot="1" x14ac:dyDescent="0.3">
      <c r="A396" s="76" t="s">
        <v>438</v>
      </c>
      <c r="B396" s="59">
        <v>6</v>
      </c>
      <c r="C396" s="76"/>
      <c r="D396" s="76" t="s">
        <v>951</v>
      </c>
      <c r="E396" s="76" t="s">
        <v>563</v>
      </c>
      <c r="F396" s="114">
        <v>3.5533000000000001</v>
      </c>
      <c r="G396" s="59">
        <v>4.0574000000000003</v>
      </c>
      <c r="H396" s="72">
        <f t="shared" si="20"/>
        <v>0.50410000000000021</v>
      </c>
      <c r="I396" s="56"/>
      <c r="J396" s="81">
        <v>68.599999999999994</v>
      </c>
      <c r="K396" s="86"/>
      <c r="L396" s="99">
        <f t="shared" si="21"/>
        <v>0</v>
      </c>
    </row>
    <row r="397" spans="1:12" ht="16.5" thickBot="1" x14ac:dyDescent="0.3">
      <c r="A397" s="76" t="s">
        <v>439</v>
      </c>
      <c r="B397" s="59">
        <v>6</v>
      </c>
      <c r="C397" s="76"/>
      <c r="D397" s="76" t="s">
        <v>952</v>
      </c>
      <c r="E397" s="76" t="s">
        <v>563</v>
      </c>
      <c r="F397" s="114">
        <v>1.9348000000000001</v>
      </c>
      <c r="G397" s="59">
        <v>2.0802</v>
      </c>
      <c r="H397" s="72">
        <f t="shared" si="20"/>
        <v>0.14539999999999997</v>
      </c>
      <c r="I397" s="56"/>
      <c r="J397" s="81">
        <v>37.5</v>
      </c>
      <c r="K397" s="86"/>
      <c r="L397" s="99">
        <f t="shared" si="21"/>
        <v>0</v>
      </c>
    </row>
    <row r="398" spans="1:12" ht="27" customHeight="1" thickBot="1" x14ac:dyDescent="0.3">
      <c r="A398" s="76" t="s">
        <v>440</v>
      </c>
      <c r="B398" s="59">
        <v>6</v>
      </c>
      <c r="C398" s="76"/>
      <c r="D398" s="76" t="s">
        <v>953</v>
      </c>
      <c r="E398" s="76" t="s">
        <v>563</v>
      </c>
      <c r="F398" s="114">
        <v>1.0702</v>
      </c>
      <c r="G398" s="59">
        <v>1.0702</v>
      </c>
      <c r="H398" s="72">
        <f t="shared" si="20"/>
        <v>0</v>
      </c>
      <c r="I398" s="56">
        <f>0.008056*J398</f>
        <v>0.46724800000000005</v>
      </c>
      <c r="J398" s="43">
        <v>58</v>
      </c>
      <c r="K398" s="86"/>
      <c r="L398" s="99">
        <f t="shared" si="21"/>
        <v>0</v>
      </c>
    </row>
    <row r="399" spans="1:12" ht="16.5" thickBot="1" x14ac:dyDescent="0.3">
      <c r="A399" s="76" t="s">
        <v>441</v>
      </c>
      <c r="B399" s="59">
        <v>7</v>
      </c>
      <c r="C399" s="76"/>
      <c r="D399" s="76" t="s">
        <v>954</v>
      </c>
      <c r="E399" s="76" t="s">
        <v>563</v>
      </c>
      <c r="F399" s="114">
        <v>1.8865000000000001</v>
      </c>
      <c r="G399" s="59">
        <v>1.956</v>
      </c>
      <c r="H399" s="72">
        <f t="shared" si="20"/>
        <v>6.9499999999999895E-2</v>
      </c>
      <c r="I399" s="56"/>
      <c r="J399" s="43">
        <v>40</v>
      </c>
      <c r="K399" s="86"/>
      <c r="L399" s="99">
        <f t="shared" si="21"/>
        <v>0</v>
      </c>
    </row>
    <row r="400" spans="1:12" ht="16.5" thickBot="1" x14ac:dyDescent="0.3">
      <c r="A400" s="76" t="s">
        <v>442</v>
      </c>
      <c r="B400" s="59">
        <v>7</v>
      </c>
      <c r="C400" s="76"/>
      <c r="D400" s="76" t="s">
        <v>955</v>
      </c>
      <c r="E400" s="76" t="s">
        <v>563</v>
      </c>
      <c r="F400" s="114">
        <v>1.6597</v>
      </c>
      <c r="G400" s="59">
        <v>1.7670999999999999</v>
      </c>
      <c r="H400" s="72">
        <f t="shared" si="20"/>
        <v>0.10739999999999994</v>
      </c>
      <c r="I400" s="56"/>
      <c r="J400" s="81">
        <v>39.1</v>
      </c>
      <c r="K400" s="86"/>
      <c r="L400" s="99">
        <f t="shared" si="21"/>
        <v>0</v>
      </c>
    </row>
    <row r="401" spans="1:12" ht="16.5" thickBot="1" x14ac:dyDescent="0.3">
      <c r="A401" s="76" t="s">
        <v>443</v>
      </c>
      <c r="B401" s="59">
        <v>7</v>
      </c>
      <c r="C401" s="76"/>
      <c r="D401" s="76" t="s">
        <v>956</v>
      </c>
      <c r="E401" s="76" t="s">
        <v>563</v>
      </c>
      <c r="F401" s="114">
        <v>12.619400000000001</v>
      </c>
      <c r="G401" s="59">
        <v>13.4696</v>
      </c>
      <c r="H401" s="72">
        <f t="shared" si="20"/>
        <v>0.85019999999999918</v>
      </c>
      <c r="I401" s="56"/>
      <c r="J401" s="81">
        <v>83.2</v>
      </c>
      <c r="K401" s="86"/>
      <c r="L401" s="99">
        <f t="shared" si="21"/>
        <v>0</v>
      </c>
    </row>
    <row r="402" spans="1:12" ht="16.5" thickBot="1" x14ac:dyDescent="0.3">
      <c r="A402" s="76" t="s">
        <v>444</v>
      </c>
      <c r="B402" s="59">
        <v>7</v>
      </c>
      <c r="C402" s="76"/>
      <c r="D402" s="76" t="s">
        <v>957</v>
      </c>
      <c r="E402" s="76" t="s">
        <v>563</v>
      </c>
      <c r="F402" s="114">
        <v>8.4204000000000008</v>
      </c>
      <c r="G402" s="59">
        <v>9.0313999999999997</v>
      </c>
      <c r="H402" s="72">
        <f t="shared" si="20"/>
        <v>0.61099999999999888</v>
      </c>
      <c r="I402" s="56"/>
      <c r="J402" s="81">
        <v>58.4</v>
      </c>
      <c r="K402" s="86"/>
      <c r="L402" s="99">
        <f t="shared" si="21"/>
        <v>0</v>
      </c>
    </row>
    <row r="403" spans="1:12" ht="16.5" thickBot="1" x14ac:dyDescent="0.3">
      <c r="A403" s="76" t="s">
        <v>445</v>
      </c>
      <c r="B403" s="59">
        <v>7</v>
      </c>
      <c r="C403" s="76"/>
      <c r="D403" s="76" t="s">
        <v>958</v>
      </c>
      <c r="E403" s="76" t="s">
        <v>563</v>
      </c>
      <c r="F403" s="114">
        <v>6.1692</v>
      </c>
      <c r="G403" s="59">
        <v>6.7004000000000001</v>
      </c>
      <c r="H403" s="72">
        <f t="shared" si="20"/>
        <v>0.53120000000000012</v>
      </c>
      <c r="I403" s="56"/>
      <c r="J403" s="81">
        <v>37.6</v>
      </c>
      <c r="K403" s="86"/>
      <c r="L403" s="99">
        <f t="shared" si="21"/>
        <v>0</v>
      </c>
    </row>
    <row r="404" spans="1:12" ht="27" customHeight="1" thickBot="1" x14ac:dyDescent="0.3">
      <c r="A404" s="76" t="s">
        <v>446</v>
      </c>
      <c r="B404" s="59">
        <v>7</v>
      </c>
      <c r="C404" s="76"/>
      <c r="D404" s="76" t="s">
        <v>959</v>
      </c>
      <c r="E404" s="76" t="s">
        <v>563</v>
      </c>
      <c r="F404" s="114">
        <v>9.2830999999999992</v>
      </c>
      <c r="G404" s="59">
        <v>9.8095999999999997</v>
      </c>
      <c r="H404" s="72">
        <f t="shared" si="20"/>
        <v>0.52650000000000041</v>
      </c>
      <c r="I404" s="56"/>
      <c r="J404" s="43">
        <v>53</v>
      </c>
      <c r="K404" s="86"/>
      <c r="L404" s="99">
        <f t="shared" si="21"/>
        <v>0</v>
      </c>
    </row>
    <row r="405" spans="1:12" ht="16.5" thickBot="1" x14ac:dyDescent="0.3">
      <c r="A405" s="76" t="s">
        <v>447</v>
      </c>
      <c r="B405" s="59">
        <v>7</v>
      </c>
      <c r="C405" s="76"/>
      <c r="D405" s="76" t="s">
        <v>960</v>
      </c>
      <c r="E405" s="76" t="s">
        <v>563</v>
      </c>
      <c r="F405" s="114">
        <v>7.4961000000000002</v>
      </c>
      <c r="G405" s="59">
        <v>8.0801999999999996</v>
      </c>
      <c r="H405" s="72">
        <f t="shared" si="20"/>
        <v>0.5840999999999994</v>
      </c>
      <c r="I405" s="56"/>
      <c r="J405" s="43">
        <v>41</v>
      </c>
      <c r="K405" s="86"/>
      <c r="L405" s="99">
        <f t="shared" si="21"/>
        <v>0</v>
      </c>
    </row>
    <row r="406" spans="1:12" ht="16.5" thickBot="1" x14ac:dyDescent="0.3">
      <c r="A406" s="76" t="s">
        <v>448</v>
      </c>
      <c r="B406" s="59">
        <v>7</v>
      </c>
      <c r="C406" s="76"/>
      <c r="D406" s="76" t="s">
        <v>961</v>
      </c>
      <c r="E406" s="76" t="s">
        <v>563</v>
      </c>
      <c r="F406" s="114">
        <v>7.1576000000000004</v>
      </c>
      <c r="G406" s="59">
        <v>7.7347000000000001</v>
      </c>
      <c r="H406" s="72">
        <f t="shared" si="20"/>
        <v>0.57709999999999972</v>
      </c>
      <c r="I406" s="56"/>
      <c r="J406" s="81">
        <v>39.200000000000003</v>
      </c>
      <c r="K406" s="86"/>
      <c r="L406" s="99">
        <f t="shared" si="21"/>
        <v>0</v>
      </c>
    </row>
    <row r="407" spans="1:12" ht="16.5" thickBot="1" x14ac:dyDescent="0.3">
      <c r="A407" s="76" t="s">
        <v>449</v>
      </c>
      <c r="B407" s="59">
        <v>7</v>
      </c>
      <c r="C407" s="76"/>
      <c r="D407" s="76" t="s">
        <v>962</v>
      </c>
      <c r="E407" s="76" t="s">
        <v>563</v>
      </c>
      <c r="F407" s="114">
        <v>13.748200000000001</v>
      </c>
      <c r="G407" s="114">
        <v>14.442</v>
      </c>
      <c r="H407" s="72">
        <f t="shared" si="20"/>
        <v>0.69379999999999953</v>
      </c>
      <c r="I407" s="56"/>
      <c r="J407" s="43">
        <v>84</v>
      </c>
      <c r="K407" s="86"/>
      <c r="L407" s="99">
        <f t="shared" si="21"/>
        <v>0</v>
      </c>
    </row>
    <row r="408" spans="1:12" ht="25.5" customHeight="1" thickBot="1" x14ac:dyDescent="0.3">
      <c r="A408" s="76" t="s">
        <v>450</v>
      </c>
      <c r="B408" s="59">
        <v>7</v>
      </c>
      <c r="C408" s="76"/>
      <c r="D408" s="76" t="s">
        <v>963</v>
      </c>
      <c r="E408" s="76" t="s">
        <v>563</v>
      </c>
      <c r="F408" s="114">
        <v>8.8896999999999995</v>
      </c>
      <c r="G408" s="114">
        <v>9.2423999999999999</v>
      </c>
      <c r="H408" s="72">
        <f t="shared" si="20"/>
        <v>0.35270000000000046</v>
      </c>
      <c r="I408" s="56"/>
      <c r="J408" s="81">
        <v>57.5</v>
      </c>
      <c r="K408" s="86"/>
      <c r="L408" s="99">
        <f t="shared" si="21"/>
        <v>0</v>
      </c>
    </row>
    <row r="409" spans="1:12" ht="16.5" thickBot="1" x14ac:dyDescent="0.3">
      <c r="A409" s="76" t="s">
        <v>451</v>
      </c>
      <c r="B409" s="59">
        <v>7</v>
      </c>
      <c r="C409" s="76"/>
      <c r="D409" s="76" t="s">
        <v>964</v>
      </c>
      <c r="E409" s="76" t="s">
        <v>563</v>
      </c>
      <c r="F409" s="114">
        <v>5.6631999999999998</v>
      </c>
      <c r="G409" s="114">
        <v>6.0811000000000002</v>
      </c>
      <c r="H409" s="72">
        <f t="shared" si="20"/>
        <v>0.41790000000000038</v>
      </c>
      <c r="I409" s="56"/>
      <c r="J409" s="81">
        <v>37.5</v>
      </c>
      <c r="K409" s="86"/>
      <c r="L409" s="99">
        <f t="shared" si="21"/>
        <v>0</v>
      </c>
    </row>
    <row r="410" spans="1:12" ht="22.5" customHeight="1" thickBot="1" x14ac:dyDescent="0.3">
      <c r="A410" s="76" t="s">
        <v>452</v>
      </c>
      <c r="B410" s="59">
        <v>7</v>
      </c>
      <c r="C410" s="76"/>
      <c r="D410" s="76" t="s">
        <v>965</v>
      </c>
      <c r="E410" s="76" t="s">
        <v>563</v>
      </c>
      <c r="F410" s="114">
        <v>6.4766000000000004</v>
      </c>
      <c r="G410" s="114">
        <v>7.1230000000000002</v>
      </c>
      <c r="H410" s="72">
        <f t="shared" si="20"/>
        <v>0.64639999999999986</v>
      </c>
      <c r="I410" s="56"/>
      <c r="J410" s="43">
        <v>52</v>
      </c>
      <c r="K410" s="86"/>
      <c r="L410" s="99">
        <f t="shared" si="21"/>
        <v>0</v>
      </c>
    </row>
    <row r="411" spans="1:12" ht="26.25" customHeight="1" thickBot="1" x14ac:dyDescent="0.3">
      <c r="A411" s="76" t="s">
        <v>453</v>
      </c>
      <c r="B411" s="59">
        <v>7</v>
      </c>
      <c r="C411" s="76"/>
      <c r="D411" s="76" t="s">
        <v>966</v>
      </c>
      <c r="E411" s="76" t="s">
        <v>563</v>
      </c>
      <c r="F411" s="114">
        <v>7.6334</v>
      </c>
      <c r="G411" s="114">
        <v>8.1837</v>
      </c>
      <c r="H411" s="72">
        <f t="shared" si="20"/>
        <v>0.55030000000000001</v>
      </c>
      <c r="I411" s="56"/>
      <c r="J411" s="81">
        <v>41.1</v>
      </c>
      <c r="K411" s="86"/>
      <c r="L411" s="99">
        <f t="shared" si="21"/>
        <v>0</v>
      </c>
    </row>
    <row r="412" spans="1:12" ht="24.75" customHeight="1" thickBot="1" x14ac:dyDescent="0.3">
      <c r="A412" s="76" t="s">
        <v>454</v>
      </c>
      <c r="B412" s="59">
        <v>7</v>
      </c>
      <c r="C412" s="76"/>
      <c r="D412" s="76" t="s">
        <v>967</v>
      </c>
      <c r="E412" s="76" t="s">
        <v>563</v>
      </c>
      <c r="F412" s="114">
        <v>6.0124000000000004</v>
      </c>
      <c r="G412" s="114">
        <v>6.6398000000000001</v>
      </c>
      <c r="H412" s="72">
        <f t="shared" si="20"/>
        <v>0.62739999999999974</v>
      </c>
      <c r="I412" s="56"/>
      <c r="J412" s="43">
        <v>39</v>
      </c>
      <c r="K412" s="86"/>
      <c r="L412" s="99">
        <f t="shared" si="21"/>
        <v>0</v>
      </c>
    </row>
    <row r="413" spans="1:12" ht="26.25" customHeight="1" thickBot="1" x14ac:dyDescent="0.3">
      <c r="A413" s="76" t="s">
        <v>455</v>
      </c>
      <c r="B413" s="59">
        <v>7</v>
      </c>
      <c r="C413" s="76"/>
      <c r="D413" s="76" t="s">
        <v>968</v>
      </c>
      <c r="E413" s="76" t="s">
        <v>563</v>
      </c>
      <c r="F413" s="114">
        <v>12.371600000000001</v>
      </c>
      <c r="G413" s="59">
        <v>13.1647</v>
      </c>
      <c r="H413" s="72">
        <f t="shared" si="20"/>
        <v>0.79309999999999903</v>
      </c>
      <c r="I413" s="56"/>
      <c r="J413" s="81">
        <v>84.2</v>
      </c>
      <c r="K413" s="86"/>
      <c r="L413" s="99">
        <f t="shared" si="21"/>
        <v>0</v>
      </c>
    </row>
    <row r="414" spans="1:12" ht="16.5" thickBot="1" x14ac:dyDescent="0.3">
      <c r="A414" s="76" t="s">
        <v>456</v>
      </c>
      <c r="B414" s="59">
        <v>7</v>
      </c>
      <c r="C414" s="76"/>
      <c r="D414" s="76" t="s">
        <v>969</v>
      </c>
      <c r="E414" s="76" t="s">
        <v>563</v>
      </c>
      <c r="F414" s="114">
        <v>7.7106000000000003</v>
      </c>
      <c r="G414" s="59">
        <v>8.2293000000000003</v>
      </c>
      <c r="H414" s="72">
        <f t="shared" si="20"/>
        <v>0.51869999999999994</v>
      </c>
      <c r="I414" s="56"/>
      <c r="J414" s="81">
        <v>57.3</v>
      </c>
      <c r="K414" s="86"/>
      <c r="L414" s="99">
        <f t="shared" si="21"/>
        <v>0</v>
      </c>
    </row>
    <row r="415" spans="1:12" ht="23.25" customHeight="1" thickBot="1" x14ac:dyDescent="0.3">
      <c r="A415" s="76" t="s">
        <v>457</v>
      </c>
      <c r="B415" s="59">
        <v>7</v>
      </c>
      <c r="C415" s="76"/>
      <c r="D415" s="76" t="s">
        <v>970</v>
      </c>
      <c r="E415" s="76" t="s">
        <v>563</v>
      </c>
      <c r="F415" s="114">
        <v>5.6443000000000003</v>
      </c>
      <c r="G415" s="59">
        <v>6.0438999999999998</v>
      </c>
      <c r="H415" s="72">
        <f t="shared" si="20"/>
        <v>0.39959999999999951</v>
      </c>
      <c r="I415" s="56"/>
      <c r="J415" s="81">
        <v>37.299999999999997</v>
      </c>
      <c r="K415" s="86"/>
      <c r="L415" s="99">
        <f t="shared" si="21"/>
        <v>0</v>
      </c>
    </row>
    <row r="416" spans="1:12" ht="28.5" customHeight="1" thickBot="1" x14ac:dyDescent="0.3">
      <c r="A416" s="76" t="s">
        <v>458</v>
      </c>
      <c r="B416" s="59">
        <v>7</v>
      </c>
      <c r="C416" s="76"/>
      <c r="D416" s="76" t="s">
        <v>971</v>
      </c>
      <c r="E416" s="76" t="s">
        <v>563</v>
      </c>
      <c r="F416" s="114">
        <v>8.7533999999999992</v>
      </c>
      <c r="G416" s="59">
        <v>9.2689000000000004</v>
      </c>
      <c r="H416" s="72">
        <f t="shared" si="20"/>
        <v>0.51550000000000118</v>
      </c>
      <c r="I416" s="56"/>
      <c r="J416" s="81">
        <v>52.1</v>
      </c>
      <c r="K416" s="86"/>
      <c r="L416" s="99">
        <f t="shared" si="21"/>
        <v>0</v>
      </c>
    </row>
    <row r="417" spans="1:12" ht="16.5" thickBot="1" x14ac:dyDescent="0.3">
      <c r="A417" s="76" t="s">
        <v>459</v>
      </c>
      <c r="B417" s="59">
        <v>7</v>
      </c>
      <c r="C417" s="76"/>
      <c r="D417" s="76" t="s">
        <v>972</v>
      </c>
      <c r="E417" s="76" t="s">
        <v>563</v>
      </c>
      <c r="F417" s="114">
        <v>6.9768999999999997</v>
      </c>
      <c r="G417" s="59">
        <v>7.4817</v>
      </c>
      <c r="H417" s="72">
        <f t="shared" si="20"/>
        <v>0.50480000000000036</v>
      </c>
      <c r="I417" s="56"/>
      <c r="J417" s="81">
        <v>40.9</v>
      </c>
      <c r="K417" s="86"/>
      <c r="L417" s="99">
        <f t="shared" si="21"/>
        <v>0</v>
      </c>
    </row>
    <row r="418" spans="1:12" ht="21.75" customHeight="1" thickBot="1" x14ac:dyDescent="0.3">
      <c r="A418" s="76" t="s">
        <v>460</v>
      </c>
      <c r="B418" s="59">
        <v>7</v>
      </c>
      <c r="C418" s="76"/>
      <c r="D418" s="76" t="s">
        <v>973</v>
      </c>
      <c r="E418" s="76" t="s">
        <v>563</v>
      </c>
      <c r="F418" s="114">
        <v>5.7748999999999997</v>
      </c>
      <c r="G418" s="59">
        <v>6.3243999999999998</v>
      </c>
      <c r="H418" s="72">
        <f t="shared" si="20"/>
        <v>0.5495000000000001</v>
      </c>
      <c r="I418" s="56"/>
      <c r="J418" s="81">
        <v>38.9</v>
      </c>
      <c r="K418" s="86"/>
      <c r="L418" s="99">
        <f t="shared" si="21"/>
        <v>0</v>
      </c>
    </row>
    <row r="419" spans="1:12" ht="27" customHeight="1" thickBot="1" x14ac:dyDescent="0.3">
      <c r="A419" s="76" t="s">
        <v>461</v>
      </c>
      <c r="B419" s="59">
        <v>7</v>
      </c>
      <c r="C419" s="76"/>
      <c r="D419" s="76"/>
      <c r="E419" s="76"/>
      <c r="F419" s="114">
        <v>3.4260000000000002</v>
      </c>
      <c r="G419" s="59">
        <v>3.476</v>
      </c>
      <c r="H419" s="72">
        <f t="shared" si="20"/>
        <v>4.9999999999999822E-2</v>
      </c>
      <c r="I419" s="56"/>
      <c r="J419" s="43">
        <v>84</v>
      </c>
      <c r="K419" s="86"/>
      <c r="L419" s="99">
        <f t="shared" si="21"/>
        <v>0</v>
      </c>
    </row>
    <row r="420" spans="1:12" ht="16.5" thickBot="1" x14ac:dyDescent="0.3">
      <c r="A420" s="76" t="s">
        <v>462</v>
      </c>
      <c r="B420" s="59">
        <v>7</v>
      </c>
      <c r="C420" s="76"/>
      <c r="D420" s="76" t="s">
        <v>974</v>
      </c>
      <c r="E420" s="76" t="s">
        <v>563</v>
      </c>
      <c r="F420" s="114">
        <v>7.9440999999999997</v>
      </c>
      <c r="G420" s="59">
        <v>8.5117999999999991</v>
      </c>
      <c r="H420" s="72">
        <f t="shared" si="20"/>
        <v>0.56769999999999943</v>
      </c>
      <c r="I420" s="56"/>
      <c r="J420" s="81">
        <v>57.8</v>
      </c>
      <c r="K420" s="86"/>
      <c r="L420" s="99">
        <f t="shared" si="21"/>
        <v>0</v>
      </c>
    </row>
    <row r="421" spans="1:12" ht="25.5" customHeight="1" thickBot="1" x14ac:dyDescent="0.3">
      <c r="A421" s="76" t="s">
        <v>463</v>
      </c>
      <c r="B421" s="59">
        <v>7</v>
      </c>
      <c r="C421" s="76"/>
      <c r="D421" s="76" t="s">
        <v>975</v>
      </c>
      <c r="E421" s="76" t="s">
        <v>563</v>
      </c>
      <c r="F421" s="114">
        <v>5.4104000000000001</v>
      </c>
      <c r="G421" s="59">
        <v>5.7847999999999997</v>
      </c>
      <c r="H421" s="72">
        <f t="shared" si="20"/>
        <v>0.37439999999999962</v>
      </c>
      <c r="I421" s="56"/>
      <c r="J421" s="81">
        <v>37.5</v>
      </c>
      <c r="K421" s="86"/>
      <c r="L421" s="99">
        <f t="shared" si="21"/>
        <v>0</v>
      </c>
    </row>
    <row r="422" spans="1:12" ht="24" customHeight="1" thickBot="1" x14ac:dyDescent="0.3">
      <c r="A422" s="76" t="s">
        <v>464</v>
      </c>
      <c r="B422" s="59">
        <v>7</v>
      </c>
      <c r="C422" s="76"/>
      <c r="D422" s="76" t="s">
        <v>976</v>
      </c>
      <c r="E422" s="76" t="s">
        <v>563</v>
      </c>
      <c r="F422" s="114">
        <v>6.9664000000000001</v>
      </c>
      <c r="G422" s="59">
        <v>7.3425000000000002</v>
      </c>
      <c r="H422" s="72">
        <f t="shared" si="20"/>
        <v>0.3761000000000001</v>
      </c>
      <c r="I422" s="56"/>
      <c r="J422" s="44">
        <v>52.1</v>
      </c>
      <c r="K422" s="86"/>
      <c r="L422" s="99">
        <f t="shared" si="21"/>
        <v>0</v>
      </c>
    </row>
    <row r="423" spans="1:12" ht="16.5" thickBot="1" x14ac:dyDescent="0.3">
      <c r="A423" s="76" t="s">
        <v>465</v>
      </c>
      <c r="B423" s="59">
        <v>7</v>
      </c>
      <c r="C423" s="76"/>
      <c r="D423" s="76" t="s">
        <v>977</v>
      </c>
      <c r="E423" s="76" t="s">
        <v>563</v>
      </c>
      <c r="F423" s="114">
        <v>7.0997000000000003</v>
      </c>
      <c r="G423" s="59">
        <v>7.6905000000000001</v>
      </c>
      <c r="H423" s="72">
        <f t="shared" si="20"/>
        <v>0.59079999999999977</v>
      </c>
      <c r="I423" s="56"/>
      <c r="J423" s="81">
        <v>40.9</v>
      </c>
      <c r="K423" s="86"/>
      <c r="L423" s="99">
        <f t="shared" si="21"/>
        <v>0</v>
      </c>
    </row>
    <row r="424" spans="1:12" ht="16.5" thickBot="1" x14ac:dyDescent="0.3">
      <c r="A424" s="76" t="s">
        <v>466</v>
      </c>
      <c r="B424" s="59">
        <v>7</v>
      </c>
      <c r="C424" s="76"/>
      <c r="D424" s="76" t="s">
        <v>978</v>
      </c>
      <c r="E424" s="76" t="s">
        <v>563</v>
      </c>
      <c r="F424" s="114">
        <v>5.282</v>
      </c>
      <c r="G424" s="59">
        <v>5.6615000000000002</v>
      </c>
      <c r="H424" s="72">
        <f t="shared" si="20"/>
        <v>0.37950000000000017</v>
      </c>
      <c r="I424" s="56"/>
      <c r="J424" s="81">
        <v>39.1</v>
      </c>
      <c r="K424" s="124"/>
      <c r="L424" s="99">
        <f t="shared" si="21"/>
        <v>0</v>
      </c>
    </row>
    <row r="425" spans="1:12" ht="16.5" thickBot="1" x14ac:dyDescent="0.3">
      <c r="A425" s="76" t="s">
        <v>467</v>
      </c>
      <c r="B425" s="59">
        <v>7</v>
      </c>
      <c r="C425" s="76"/>
      <c r="D425" s="76" t="s">
        <v>979</v>
      </c>
      <c r="E425" s="76" t="s">
        <v>563</v>
      </c>
      <c r="F425" s="114">
        <v>7.1185999999999998</v>
      </c>
      <c r="G425" s="59">
        <v>7.7385000000000002</v>
      </c>
      <c r="H425" s="72">
        <f t="shared" si="20"/>
        <v>0.61990000000000034</v>
      </c>
      <c r="I425" s="56"/>
      <c r="J425" s="81">
        <v>38.799999999999997</v>
      </c>
      <c r="K425" s="86"/>
      <c r="L425" s="99">
        <f t="shared" si="21"/>
        <v>0</v>
      </c>
    </row>
    <row r="426" spans="1:12" ht="16.5" thickBot="1" x14ac:dyDescent="0.3">
      <c r="A426" s="76" t="s">
        <v>468</v>
      </c>
      <c r="B426" s="59">
        <v>7</v>
      </c>
      <c r="C426" s="76"/>
      <c r="D426" s="76" t="s">
        <v>980</v>
      </c>
      <c r="E426" s="76" t="s">
        <v>563</v>
      </c>
      <c r="F426" s="114">
        <v>6.2892999999999999</v>
      </c>
      <c r="G426" s="59">
        <v>6.8078000000000003</v>
      </c>
      <c r="H426" s="72">
        <f t="shared" si="20"/>
        <v>0.51850000000000041</v>
      </c>
      <c r="I426" s="56"/>
      <c r="J426" s="81">
        <v>40.1</v>
      </c>
      <c r="K426" s="86"/>
      <c r="L426" s="99">
        <f t="shared" si="21"/>
        <v>0</v>
      </c>
    </row>
    <row r="427" spans="1:12" ht="16.5" thickBot="1" x14ac:dyDescent="0.3">
      <c r="A427" s="76" t="s">
        <v>469</v>
      </c>
      <c r="B427" s="59">
        <v>7</v>
      </c>
      <c r="C427" s="76"/>
      <c r="D427" s="76" t="s">
        <v>981</v>
      </c>
      <c r="E427" s="76" t="s">
        <v>563</v>
      </c>
      <c r="F427" s="114">
        <v>7.9880000000000004</v>
      </c>
      <c r="G427" s="59">
        <v>8.5330999999999992</v>
      </c>
      <c r="H427" s="72">
        <f t="shared" si="20"/>
        <v>0.54509999999999881</v>
      </c>
      <c r="I427" s="56"/>
      <c r="J427" s="81">
        <v>57.8</v>
      </c>
      <c r="K427" s="86"/>
      <c r="L427" s="99">
        <f t="shared" si="21"/>
        <v>0</v>
      </c>
    </row>
    <row r="428" spans="1:12" ht="16.5" thickBot="1" x14ac:dyDescent="0.3">
      <c r="A428" s="76" t="s">
        <v>470</v>
      </c>
      <c r="B428" s="59">
        <v>7</v>
      </c>
      <c r="C428" s="76"/>
      <c r="D428" s="76" t="s">
        <v>982</v>
      </c>
      <c r="E428" s="76" t="s">
        <v>563</v>
      </c>
      <c r="F428" s="114">
        <v>5.8064</v>
      </c>
      <c r="G428" s="59">
        <v>6.1647999999999996</v>
      </c>
      <c r="H428" s="72">
        <f t="shared" si="20"/>
        <v>0.35839999999999961</v>
      </c>
      <c r="I428" s="56"/>
      <c r="J428" s="81">
        <v>37.5</v>
      </c>
      <c r="K428" s="86"/>
      <c r="L428" s="99">
        <f t="shared" si="21"/>
        <v>0</v>
      </c>
    </row>
    <row r="429" spans="1:12" ht="21.75" customHeight="1" thickBot="1" x14ac:dyDescent="0.3">
      <c r="A429" s="76" t="s">
        <v>471</v>
      </c>
      <c r="B429" s="59">
        <v>7</v>
      </c>
      <c r="C429" s="76"/>
      <c r="D429" s="76"/>
      <c r="E429" s="76"/>
      <c r="F429" s="114">
        <v>4.6101999999999999</v>
      </c>
      <c r="G429" s="59">
        <v>4.6101999999999999</v>
      </c>
      <c r="H429" s="72">
        <f t="shared" si="20"/>
        <v>0</v>
      </c>
      <c r="I429" s="56">
        <f>0.008056*J429</f>
        <v>0.41971760000000002</v>
      </c>
      <c r="J429" s="81">
        <v>52.1</v>
      </c>
      <c r="K429" s="86"/>
      <c r="L429" s="99">
        <f t="shared" si="21"/>
        <v>0</v>
      </c>
    </row>
    <row r="430" spans="1:12" ht="16.5" thickBot="1" x14ac:dyDescent="0.3">
      <c r="A430" s="76" t="s">
        <v>472</v>
      </c>
      <c r="B430" s="59">
        <v>7</v>
      </c>
      <c r="C430" s="76"/>
      <c r="D430" s="76" t="s">
        <v>983</v>
      </c>
      <c r="E430" s="76" t="s">
        <v>563</v>
      </c>
      <c r="F430" s="114">
        <v>5.2850000000000001</v>
      </c>
      <c r="G430" s="59">
        <v>5.7637</v>
      </c>
      <c r="H430" s="72">
        <f t="shared" si="20"/>
        <v>0.4786999999999999</v>
      </c>
      <c r="I430" s="56"/>
      <c r="J430" s="81">
        <v>41.1</v>
      </c>
      <c r="K430" s="86"/>
      <c r="L430" s="99">
        <f t="shared" si="21"/>
        <v>0</v>
      </c>
    </row>
    <row r="431" spans="1:12" ht="16.5" thickBot="1" x14ac:dyDescent="0.3">
      <c r="A431" s="76" t="s">
        <v>473</v>
      </c>
      <c r="B431" s="59">
        <v>7</v>
      </c>
      <c r="C431" s="76"/>
      <c r="D431" s="76"/>
      <c r="E431" s="76"/>
      <c r="F431" s="114">
        <v>2.5007000000000001</v>
      </c>
      <c r="G431" s="59">
        <v>2.5007000000000001</v>
      </c>
      <c r="H431" s="72">
        <f t="shared" ref="H431:H490" si="22">G431-F431</f>
        <v>0</v>
      </c>
      <c r="I431" s="56">
        <f>0.008056*J431</f>
        <v>0.31579520000000005</v>
      </c>
      <c r="J431" s="81">
        <v>39.200000000000003</v>
      </c>
      <c r="K431" s="86"/>
      <c r="L431" s="99">
        <f t="shared" si="21"/>
        <v>0</v>
      </c>
    </row>
    <row r="432" spans="1:12" ht="16.5" thickBot="1" x14ac:dyDescent="0.3">
      <c r="A432" s="76" t="s">
        <v>474</v>
      </c>
      <c r="B432" s="59">
        <v>7</v>
      </c>
      <c r="C432" s="76"/>
      <c r="D432" s="76" t="s">
        <v>984</v>
      </c>
      <c r="E432" s="76" t="s">
        <v>563</v>
      </c>
      <c r="F432" s="114">
        <v>6.9137000000000004</v>
      </c>
      <c r="G432" s="59">
        <v>7.4298999999999999</v>
      </c>
      <c r="H432" s="72">
        <f t="shared" si="22"/>
        <v>0.51619999999999955</v>
      </c>
      <c r="I432" s="56"/>
      <c r="J432" s="81">
        <v>38.9</v>
      </c>
      <c r="K432" s="86"/>
      <c r="L432" s="99">
        <f t="shared" si="21"/>
        <v>0</v>
      </c>
    </row>
    <row r="433" spans="1:12" ht="16.5" thickBot="1" x14ac:dyDescent="0.3">
      <c r="A433" s="76" t="s">
        <v>475</v>
      </c>
      <c r="B433" s="59">
        <v>7</v>
      </c>
      <c r="C433" s="76"/>
      <c r="D433" s="76"/>
      <c r="E433" s="76"/>
      <c r="F433" s="114">
        <v>1.5377000000000001</v>
      </c>
      <c r="G433" s="59">
        <v>1.5377000000000001</v>
      </c>
      <c r="H433" s="72">
        <f t="shared" si="22"/>
        <v>0</v>
      </c>
      <c r="I433" s="56">
        <f t="shared" ref="I433:I434" si="23">0.008056*J433</f>
        <v>0.32304560000000004</v>
      </c>
      <c r="J433" s="81">
        <v>40.1</v>
      </c>
      <c r="K433" s="86"/>
      <c r="L433" s="99">
        <f t="shared" si="21"/>
        <v>0</v>
      </c>
    </row>
    <row r="434" spans="1:12" ht="16.5" thickBot="1" x14ac:dyDescent="0.3">
      <c r="A434" s="76" t="s">
        <v>476</v>
      </c>
      <c r="B434" s="59">
        <v>7</v>
      </c>
      <c r="C434" s="76"/>
      <c r="D434" s="76" t="s">
        <v>985</v>
      </c>
      <c r="E434" s="76" t="s">
        <v>563</v>
      </c>
      <c r="F434" s="114">
        <v>4.8</v>
      </c>
      <c r="G434" s="59">
        <v>4.8</v>
      </c>
      <c r="H434" s="72">
        <f t="shared" si="22"/>
        <v>0</v>
      </c>
      <c r="I434" s="56">
        <f t="shared" si="23"/>
        <v>0.46644240000000003</v>
      </c>
      <c r="J434" s="81">
        <v>57.9</v>
      </c>
      <c r="K434" s="86"/>
      <c r="L434" s="99">
        <f t="shared" si="21"/>
        <v>0</v>
      </c>
    </row>
    <row r="435" spans="1:12" ht="16.5" thickBot="1" x14ac:dyDescent="0.3">
      <c r="A435" s="76" t="s">
        <v>477</v>
      </c>
      <c r="B435" s="59">
        <v>7</v>
      </c>
      <c r="C435" s="76"/>
      <c r="D435" s="76" t="s">
        <v>986</v>
      </c>
      <c r="E435" s="76" t="s">
        <v>563</v>
      </c>
      <c r="F435" s="114">
        <v>4.5462999999999996</v>
      </c>
      <c r="G435" s="59">
        <v>4.9739000000000004</v>
      </c>
      <c r="H435" s="72">
        <f t="shared" si="22"/>
        <v>0.42760000000000087</v>
      </c>
      <c r="I435" s="56"/>
      <c r="J435" s="81">
        <v>37.700000000000003</v>
      </c>
      <c r="K435" s="86"/>
      <c r="L435" s="99">
        <f t="shared" si="21"/>
        <v>0</v>
      </c>
    </row>
    <row r="436" spans="1:12" ht="16.5" thickBot="1" x14ac:dyDescent="0.3">
      <c r="A436" s="76" t="s">
        <v>478</v>
      </c>
      <c r="B436" s="59">
        <v>7</v>
      </c>
      <c r="C436" s="76"/>
      <c r="D436" s="76" t="s">
        <v>987</v>
      </c>
      <c r="E436" s="76" t="s">
        <v>563</v>
      </c>
      <c r="F436" s="114">
        <v>9.1132000000000009</v>
      </c>
      <c r="G436" s="59">
        <v>9.7879000000000005</v>
      </c>
      <c r="H436" s="72">
        <f t="shared" si="22"/>
        <v>0.67469999999999963</v>
      </c>
      <c r="I436" s="56"/>
      <c r="J436" s="81">
        <v>52.1</v>
      </c>
      <c r="K436" s="86"/>
      <c r="L436" s="99">
        <f t="shared" si="21"/>
        <v>0</v>
      </c>
    </row>
    <row r="437" spans="1:12" ht="16.5" thickBot="1" x14ac:dyDescent="0.3">
      <c r="A437" s="76" t="s">
        <v>479</v>
      </c>
      <c r="B437" s="59">
        <v>7</v>
      </c>
      <c r="C437" s="76"/>
      <c r="D437" s="76" t="s">
        <v>988</v>
      </c>
      <c r="E437" s="76" t="s">
        <v>563</v>
      </c>
      <c r="F437" s="114">
        <v>7.4054000000000002</v>
      </c>
      <c r="G437" s="59">
        <v>7.8695000000000004</v>
      </c>
      <c r="H437" s="72">
        <f t="shared" si="22"/>
        <v>0.46410000000000018</v>
      </c>
      <c r="I437" s="56"/>
      <c r="J437" s="81">
        <v>40.9</v>
      </c>
      <c r="K437" s="86"/>
      <c r="L437" s="99">
        <f t="shared" si="21"/>
        <v>0</v>
      </c>
    </row>
    <row r="438" spans="1:12" ht="16.5" thickBot="1" x14ac:dyDescent="0.3">
      <c r="A438" s="76" t="s">
        <v>480</v>
      </c>
      <c r="B438" s="59">
        <v>7</v>
      </c>
      <c r="C438" s="76"/>
      <c r="D438" s="76" t="s">
        <v>989</v>
      </c>
      <c r="E438" s="76" t="s">
        <v>563</v>
      </c>
      <c r="F438" s="114">
        <v>6.7972999999999999</v>
      </c>
      <c r="G438" s="59">
        <v>7.3216999999999999</v>
      </c>
      <c r="H438" s="72">
        <f t="shared" si="22"/>
        <v>0.52439999999999998</v>
      </c>
      <c r="I438" s="56"/>
      <c r="J438" s="81">
        <v>39.200000000000003</v>
      </c>
      <c r="K438" s="86"/>
      <c r="L438" s="99">
        <f t="shared" si="21"/>
        <v>0</v>
      </c>
    </row>
    <row r="439" spans="1:12" ht="16.5" thickBot="1" x14ac:dyDescent="0.3">
      <c r="A439" s="76" t="s">
        <v>481</v>
      </c>
      <c r="B439" s="59">
        <v>7</v>
      </c>
      <c r="C439" s="76"/>
      <c r="D439" s="76" t="s">
        <v>990</v>
      </c>
      <c r="E439" s="76" t="s">
        <v>563</v>
      </c>
      <c r="F439" s="114">
        <v>6.1146000000000003</v>
      </c>
      <c r="G439" s="114">
        <v>6.6272000000000002</v>
      </c>
      <c r="H439" s="72">
        <f t="shared" si="22"/>
        <v>0.51259999999999994</v>
      </c>
      <c r="I439" s="56"/>
      <c r="J439" s="81">
        <v>38.799999999999997</v>
      </c>
      <c r="K439" s="86"/>
      <c r="L439" s="99">
        <f t="shared" si="21"/>
        <v>0</v>
      </c>
    </row>
    <row r="440" spans="1:12" ht="26.25" customHeight="1" thickBot="1" x14ac:dyDescent="0.3">
      <c r="A440" s="76" t="s">
        <v>482</v>
      </c>
      <c r="B440" s="59">
        <v>7</v>
      </c>
      <c r="C440" s="76"/>
      <c r="D440" s="76" t="s">
        <v>991</v>
      </c>
      <c r="E440" s="76" t="s">
        <v>563</v>
      </c>
      <c r="F440" s="114">
        <v>3.7471999999999999</v>
      </c>
      <c r="G440" s="114">
        <v>4.0202999999999998</v>
      </c>
      <c r="H440" s="72">
        <f t="shared" si="22"/>
        <v>0.2730999999999999</v>
      </c>
      <c r="I440" s="56"/>
      <c r="J440" s="81">
        <v>40.1</v>
      </c>
      <c r="K440" s="86"/>
      <c r="L440" s="99">
        <f t="shared" si="21"/>
        <v>0</v>
      </c>
    </row>
    <row r="441" spans="1:12" ht="21.75" customHeight="1" thickBot="1" x14ac:dyDescent="0.3">
      <c r="A441" s="76" t="s">
        <v>483</v>
      </c>
      <c r="B441" s="59">
        <v>7</v>
      </c>
      <c r="C441" s="76"/>
      <c r="D441" s="76" t="s">
        <v>992</v>
      </c>
      <c r="E441" s="76" t="s">
        <v>563</v>
      </c>
      <c r="F441" s="114">
        <v>6.4042000000000003</v>
      </c>
      <c r="G441" s="114">
        <v>6.7965</v>
      </c>
      <c r="H441" s="72">
        <f t="shared" si="22"/>
        <v>0.39229999999999965</v>
      </c>
      <c r="I441" s="56"/>
      <c r="J441" s="81">
        <v>57.7</v>
      </c>
      <c r="K441" s="86"/>
      <c r="L441" s="99">
        <f t="shared" si="21"/>
        <v>0</v>
      </c>
    </row>
    <row r="442" spans="1:12" ht="24.75" customHeight="1" thickBot="1" x14ac:dyDescent="0.3">
      <c r="A442" s="76" t="s">
        <v>484</v>
      </c>
      <c r="B442" s="59">
        <v>7</v>
      </c>
      <c r="C442" s="76"/>
      <c r="D442" s="76" t="s">
        <v>993</v>
      </c>
      <c r="E442" s="76" t="s">
        <v>563</v>
      </c>
      <c r="F442" s="114">
        <v>4.8089000000000004</v>
      </c>
      <c r="G442" s="114">
        <v>4.8089000000000004</v>
      </c>
      <c r="H442" s="72">
        <f t="shared" si="22"/>
        <v>0</v>
      </c>
      <c r="I442" s="56">
        <f>0.008056*J442</f>
        <v>0.30129440000000002</v>
      </c>
      <c r="J442" s="81">
        <v>37.4</v>
      </c>
      <c r="K442" s="86"/>
      <c r="L442" s="99">
        <f t="shared" si="21"/>
        <v>0</v>
      </c>
    </row>
    <row r="443" spans="1:12" ht="16.5" thickBot="1" x14ac:dyDescent="0.3">
      <c r="A443" s="76" t="s">
        <v>485</v>
      </c>
      <c r="B443" s="59">
        <v>7</v>
      </c>
      <c r="C443" s="76"/>
      <c r="D443" s="76"/>
      <c r="E443" s="76"/>
      <c r="F443" s="114">
        <v>5.0400999999999998</v>
      </c>
      <c r="G443" s="114">
        <v>5.3330000000000002</v>
      </c>
      <c r="H443" s="72">
        <f t="shared" si="22"/>
        <v>0.29290000000000038</v>
      </c>
      <c r="I443" s="56"/>
      <c r="J443" s="81">
        <v>51.8</v>
      </c>
      <c r="K443" s="86"/>
      <c r="L443" s="99">
        <f t="shared" si="21"/>
        <v>0</v>
      </c>
    </row>
    <row r="444" spans="1:12" ht="16.5" thickBot="1" x14ac:dyDescent="0.3">
      <c r="A444" s="76" t="s">
        <v>486</v>
      </c>
      <c r="B444" s="59">
        <v>7</v>
      </c>
      <c r="C444" s="76"/>
      <c r="D444" s="76" t="s">
        <v>994</v>
      </c>
      <c r="E444" s="76" t="s">
        <v>563</v>
      </c>
      <c r="F444" s="114">
        <v>5.8606999999999996</v>
      </c>
      <c r="G444" s="114">
        <v>6.3175999999999997</v>
      </c>
      <c r="H444" s="72">
        <f t="shared" si="22"/>
        <v>0.45690000000000008</v>
      </c>
      <c r="I444" s="56"/>
      <c r="J444" s="81">
        <v>40.700000000000003</v>
      </c>
      <c r="K444" s="86"/>
      <c r="L444" s="99">
        <f t="shared" si="21"/>
        <v>0</v>
      </c>
    </row>
    <row r="445" spans="1:12" ht="16.5" thickBot="1" x14ac:dyDescent="0.3">
      <c r="A445" s="76" t="s">
        <v>487</v>
      </c>
      <c r="B445" s="59">
        <v>7</v>
      </c>
      <c r="C445" s="76"/>
      <c r="D445" s="76"/>
      <c r="E445" s="76"/>
      <c r="F445" s="114">
        <v>1.6073</v>
      </c>
      <c r="G445" s="114">
        <v>1.6338999999999999</v>
      </c>
      <c r="H445" s="72">
        <f t="shared" si="22"/>
        <v>2.6599999999999957E-2</v>
      </c>
      <c r="I445" s="56"/>
      <c r="J445" s="81">
        <v>39.1</v>
      </c>
      <c r="K445" s="86"/>
      <c r="L445" s="99">
        <f t="shared" si="21"/>
        <v>0</v>
      </c>
    </row>
    <row r="446" spans="1:12" ht="16.5" thickBot="1" x14ac:dyDescent="0.3">
      <c r="A446" s="76" t="s">
        <v>488</v>
      </c>
      <c r="B446" s="59">
        <v>7</v>
      </c>
      <c r="C446" s="76"/>
      <c r="D446" s="76" t="s">
        <v>995</v>
      </c>
      <c r="E446" s="76" t="s">
        <v>563</v>
      </c>
      <c r="F446" s="114">
        <v>6.5922000000000001</v>
      </c>
      <c r="G446" s="59">
        <v>7.0785999999999998</v>
      </c>
      <c r="H446" s="72">
        <f t="shared" si="22"/>
        <v>0.48639999999999972</v>
      </c>
      <c r="I446" s="56"/>
      <c r="J446" s="81">
        <v>38.700000000000003</v>
      </c>
      <c r="K446" s="86"/>
      <c r="L446" s="99">
        <f t="shared" si="21"/>
        <v>0</v>
      </c>
    </row>
    <row r="447" spans="1:12" ht="16.5" thickBot="1" x14ac:dyDescent="0.3">
      <c r="A447" s="76" t="s">
        <v>489</v>
      </c>
      <c r="B447" s="59">
        <v>7</v>
      </c>
      <c r="C447" s="76"/>
      <c r="D447" s="76" t="s">
        <v>996</v>
      </c>
      <c r="E447" s="76" t="s">
        <v>563</v>
      </c>
      <c r="F447" s="114">
        <v>6.25</v>
      </c>
      <c r="G447" s="59">
        <v>6.2666000000000004</v>
      </c>
      <c r="H447" s="72">
        <f t="shared" si="22"/>
        <v>1.6600000000000392E-2</v>
      </c>
      <c r="I447" s="56"/>
      <c r="J447" s="81">
        <v>40.200000000000003</v>
      </c>
      <c r="K447" s="86"/>
      <c r="L447" s="99">
        <f t="shared" si="21"/>
        <v>0</v>
      </c>
    </row>
    <row r="448" spans="1:12" ht="23.25" customHeight="1" thickBot="1" x14ac:dyDescent="0.3">
      <c r="A448" s="76" t="s">
        <v>490</v>
      </c>
      <c r="B448" s="59">
        <v>7</v>
      </c>
      <c r="C448" s="76"/>
      <c r="D448" s="76" t="s">
        <v>997</v>
      </c>
      <c r="E448" s="76" t="s">
        <v>563</v>
      </c>
      <c r="F448" s="114">
        <v>7.7252000000000001</v>
      </c>
      <c r="G448" s="59">
        <v>8.2675999999999998</v>
      </c>
      <c r="H448" s="72">
        <f t="shared" si="22"/>
        <v>0.54239999999999977</v>
      </c>
      <c r="I448" s="56"/>
      <c r="J448" s="81">
        <v>57.9</v>
      </c>
      <c r="K448" s="86"/>
      <c r="L448" s="99">
        <f t="shared" si="21"/>
        <v>0</v>
      </c>
    </row>
    <row r="449" spans="1:13" ht="21.75" customHeight="1" thickBot="1" x14ac:dyDescent="0.3">
      <c r="A449" s="76" t="s">
        <v>491</v>
      </c>
      <c r="B449" s="59">
        <v>7</v>
      </c>
      <c r="C449" s="76"/>
      <c r="D449" s="76" t="s">
        <v>998</v>
      </c>
      <c r="E449" s="76" t="s">
        <v>563</v>
      </c>
      <c r="F449" s="114">
        <v>4.7702999999999998</v>
      </c>
      <c r="G449" s="59">
        <v>5.2352999999999996</v>
      </c>
      <c r="H449" s="72">
        <f t="shared" si="22"/>
        <v>0.46499999999999986</v>
      </c>
      <c r="I449" s="56"/>
      <c r="J449" s="81">
        <v>37.700000000000003</v>
      </c>
      <c r="K449" s="86"/>
      <c r="L449" s="99">
        <f t="shared" si="21"/>
        <v>0</v>
      </c>
    </row>
    <row r="450" spans="1:13" ht="26.25" customHeight="1" thickBot="1" x14ac:dyDescent="0.3">
      <c r="A450" s="76" t="s">
        <v>492</v>
      </c>
      <c r="B450" s="59">
        <v>7</v>
      </c>
      <c r="C450" s="76"/>
      <c r="D450" s="76" t="s">
        <v>999</v>
      </c>
      <c r="E450" s="76" t="s">
        <v>563</v>
      </c>
      <c r="F450" s="114">
        <v>7.6574999999999998</v>
      </c>
      <c r="G450" s="59">
        <v>8.1411999999999995</v>
      </c>
      <c r="H450" s="72">
        <f t="shared" si="22"/>
        <v>0.4836999999999998</v>
      </c>
      <c r="I450" s="56"/>
      <c r="J450" s="81">
        <v>51.8</v>
      </c>
      <c r="K450" s="86"/>
      <c r="L450" s="99">
        <f t="shared" si="21"/>
        <v>0</v>
      </c>
    </row>
    <row r="451" spans="1:13" ht="16.5" thickBot="1" x14ac:dyDescent="0.3">
      <c r="A451" s="76" t="s">
        <v>493</v>
      </c>
      <c r="B451" s="59">
        <v>7</v>
      </c>
      <c r="C451" s="76"/>
      <c r="D451" s="76" t="s">
        <v>1000</v>
      </c>
      <c r="E451" s="76" t="s">
        <v>563</v>
      </c>
      <c r="F451" s="114">
        <v>4.8478000000000003</v>
      </c>
      <c r="G451" s="59">
        <v>6.1566000000000001</v>
      </c>
      <c r="H451" s="72">
        <f t="shared" si="22"/>
        <v>1.3087999999999997</v>
      </c>
      <c r="I451" s="56"/>
      <c r="J451" s="81">
        <v>40.799999999999997</v>
      </c>
      <c r="K451" s="86"/>
      <c r="L451" s="99">
        <f t="shared" si="21"/>
        <v>0</v>
      </c>
    </row>
    <row r="452" spans="1:13" ht="30.75" customHeight="1" thickBot="1" x14ac:dyDescent="0.3">
      <c r="A452" s="76" t="s">
        <v>494</v>
      </c>
      <c r="B452" s="59">
        <v>7</v>
      </c>
      <c r="C452" s="76"/>
      <c r="D452" s="76" t="s">
        <v>1001</v>
      </c>
      <c r="E452" s="76" t="s">
        <v>563</v>
      </c>
      <c r="F452" s="114">
        <v>5.6565000000000003</v>
      </c>
      <c r="G452" s="59">
        <v>6.0862999999999996</v>
      </c>
      <c r="H452" s="72">
        <f t="shared" si="22"/>
        <v>0.42979999999999929</v>
      </c>
      <c r="I452" s="56"/>
      <c r="J452" s="81">
        <v>39.200000000000003</v>
      </c>
      <c r="K452" s="86"/>
      <c r="L452" s="99">
        <f t="shared" si="21"/>
        <v>0</v>
      </c>
    </row>
    <row r="453" spans="1:13" ht="16.5" thickBot="1" x14ac:dyDescent="0.3">
      <c r="A453" s="76" t="s">
        <v>495</v>
      </c>
      <c r="B453" s="59">
        <v>7</v>
      </c>
      <c r="C453" s="76"/>
      <c r="D453" s="76" t="s">
        <v>1002</v>
      </c>
      <c r="E453" s="76" t="s">
        <v>563</v>
      </c>
      <c r="F453" s="114">
        <v>6.4557000000000002</v>
      </c>
      <c r="G453" s="59">
        <v>6.6733000000000002</v>
      </c>
      <c r="H453" s="72">
        <f t="shared" si="22"/>
        <v>0.21760000000000002</v>
      </c>
      <c r="I453" s="56"/>
      <c r="J453" s="81">
        <v>38.799999999999997</v>
      </c>
      <c r="K453" s="86"/>
      <c r="L453" s="99">
        <f t="shared" si="21"/>
        <v>0</v>
      </c>
    </row>
    <row r="454" spans="1:13" ht="16.5" thickBot="1" x14ac:dyDescent="0.3">
      <c r="A454" s="76" t="s">
        <v>496</v>
      </c>
      <c r="B454" s="59">
        <v>7</v>
      </c>
      <c r="C454" s="76"/>
      <c r="D454" s="76" t="s">
        <v>1003</v>
      </c>
      <c r="E454" s="76" t="s">
        <v>563</v>
      </c>
      <c r="F454" s="114">
        <v>5.0128000000000004</v>
      </c>
      <c r="G454" s="59">
        <v>5.4275000000000002</v>
      </c>
      <c r="H454" s="72">
        <f t="shared" si="22"/>
        <v>0.41469999999999985</v>
      </c>
      <c r="I454" s="56"/>
      <c r="J454" s="81">
        <v>40.1</v>
      </c>
      <c r="K454" s="86"/>
      <c r="L454" s="99">
        <f t="shared" si="21"/>
        <v>0</v>
      </c>
    </row>
    <row r="455" spans="1:13" ht="16.5" thickBot="1" x14ac:dyDescent="0.3">
      <c r="A455" s="76" t="s">
        <v>497</v>
      </c>
      <c r="B455" s="59">
        <v>7</v>
      </c>
      <c r="C455" s="76"/>
      <c r="D455" s="76" t="s">
        <v>1004</v>
      </c>
      <c r="E455" s="76" t="s">
        <v>563</v>
      </c>
      <c r="F455" s="114">
        <v>7.3476999999999997</v>
      </c>
      <c r="G455" s="59">
        <v>7.9114000000000004</v>
      </c>
      <c r="H455" s="72">
        <f t="shared" si="22"/>
        <v>0.56370000000000076</v>
      </c>
      <c r="I455" s="56"/>
      <c r="J455" s="81">
        <v>57.7</v>
      </c>
      <c r="K455" s="86"/>
      <c r="L455" s="99">
        <f t="shared" si="21"/>
        <v>0</v>
      </c>
    </row>
    <row r="456" spans="1:13" ht="29.25" customHeight="1" thickBot="1" x14ac:dyDescent="0.3">
      <c r="A456" s="76" t="s">
        <v>498</v>
      </c>
      <c r="B456" s="59">
        <v>7</v>
      </c>
      <c r="C456" s="76"/>
      <c r="D456" s="76" t="s">
        <v>1005</v>
      </c>
      <c r="E456" s="76" t="s">
        <v>563</v>
      </c>
      <c r="F456" s="114">
        <v>3.5619000000000001</v>
      </c>
      <c r="G456" s="59">
        <v>3.9256000000000002</v>
      </c>
      <c r="H456" s="72">
        <f t="shared" si="22"/>
        <v>0.36370000000000013</v>
      </c>
      <c r="I456" s="56"/>
      <c r="J456" s="81">
        <v>37.700000000000003</v>
      </c>
      <c r="K456" s="86"/>
      <c r="L456" s="99">
        <f t="shared" si="21"/>
        <v>0</v>
      </c>
    </row>
    <row r="457" spans="1:13" ht="16.5" thickBot="1" x14ac:dyDescent="0.3">
      <c r="A457" s="76" t="s">
        <v>499</v>
      </c>
      <c r="B457" s="59">
        <v>7</v>
      </c>
      <c r="C457" s="76"/>
      <c r="D457" s="76" t="s">
        <v>1006</v>
      </c>
      <c r="E457" s="76" t="s">
        <v>563</v>
      </c>
      <c r="F457" s="114">
        <v>6.3300999999999998</v>
      </c>
      <c r="G457" s="59">
        <v>6.7895000000000003</v>
      </c>
      <c r="H457" s="72">
        <f t="shared" si="22"/>
        <v>0.45940000000000047</v>
      </c>
      <c r="I457" s="56"/>
      <c r="J457" s="43">
        <v>52</v>
      </c>
      <c r="K457" s="86"/>
      <c r="L457" s="99">
        <f t="shared" ref="L457:L513" si="24">-K457</f>
        <v>0</v>
      </c>
    </row>
    <row r="458" spans="1:13" ht="16.5" thickBot="1" x14ac:dyDescent="0.3">
      <c r="A458" s="76" t="s">
        <v>500</v>
      </c>
      <c r="B458" s="59">
        <v>7</v>
      </c>
      <c r="C458" s="76"/>
      <c r="D458" s="76" t="s">
        <v>1007</v>
      </c>
      <c r="E458" s="76" t="s">
        <v>563</v>
      </c>
      <c r="F458" s="114">
        <v>4.5773000000000001</v>
      </c>
      <c r="G458" s="59">
        <v>4.7065999999999999</v>
      </c>
      <c r="H458" s="72">
        <f t="shared" si="22"/>
        <v>0.12929999999999975</v>
      </c>
      <c r="I458" s="56"/>
      <c r="J458" s="81">
        <v>40.5</v>
      </c>
      <c r="K458" s="86"/>
      <c r="L458" s="99">
        <f t="shared" si="24"/>
        <v>0</v>
      </c>
      <c r="M458" s="100">
        <f>L458*F536</f>
        <v>0</v>
      </c>
    </row>
    <row r="459" spans="1:13" ht="16.5" thickBot="1" x14ac:dyDescent="0.3">
      <c r="A459" s="76" t="s">
        <v>501</v>
      </c>
      <c r="B459" s="59">
        <v>7</v>
      </c>
      <c r="C459" s="76"/>
      <c r="D459" s="76" t="s">
        <v>1008</v>
      </c>
      <c r="E459" s="76" t="s">
        <v>563</v>
      </c>
      <c r="F459" s="114">
        <v>6.2240000000000002</v>
      </c>
      <c r="G459" s="59">
        <v>6.7904</v>
      </c>
      <c r="H459" s="72">
        <f t="shared" si="22"/>
        <v>0.56639999999999979</v>
      </c>
      <c r="I459" s="56"/>
      <c r="J459" s="43">
        <v>39</v>
      </c>
      <c r="K459" s="86"/>
      <c r="L459" s="99">
        <f t="shared" si="24"/>
        <v>0</v>
      </c>
    </row>
    <row r="460" spans="1:13" ht="16.5" thickBot="1" x14ac:dyDescent="0.3">
      <c r="A460" s="76" t="s">
        <v>502</v>
      </c>
      <c r="B460" s="59">
        <v>7</v>
      </c>
      <c r="C460" s="76"/>
      <c r="D460" s="76" t="s">
        <v>1009</v>
      </c>
      <c r="E460" s="76" t="s">
        <v>563</v>
      </c>
      <c r="F460" s="114">
        <v>6.3310000000000004</v>
      </c>
      <c r="G460" s="59">
        <v>6.7309999999999999</v>
      </c>
      <c r="H460" s="72">
        <f t="shared" si="22"/>
        <v>0.39999999999999947</v>
      </c>
      <c r="I460" s="56"/>
      <c r="J460" s="81">
        <v>38.700000000000003</v>
      </c>
      <c r="K460" s="86"/>
      <c r="L460" s="99">
        <f t="shared" si="24"/>
        <v>0</v>
      </c>
    </row>
    <row r="461" spans="1:13" ht="16.5" thickBot="1" x14ac:dyDescent="0.3">
      <c r="A461" s="76" t="s">
        <v>503</v>
      </c>
      <c r="B461" s="59">
        <v>7</v>
      </c>
      <c r="C461" s="76"/>
      <c r="D461" s="76" t="s">
        <v>1010</v>
      </c>
      <c r="E461" s="76" t="s">
        <v>563</v>
      </c>
      <c r="F461" s="114">
        <v>5.2766000000000002</v>
      </c>
      <c r="G461" s="59">
        <v>5.7073</v>
      </c>
      <c r="H461" s="72">
        <f t="shared" si="22"/>
        <v>0.43069999999999986</v>
      </c>
      <c r="I461" s="56"/>
      <c r="J461" s="43">
        <v>40</v>
      </c>
      <c r="K461" s="86"/>
      <c r="L461" s="99">
        <f t="shared" si="24"/>
        <v>0</v>
      </c>
    </row>
    <row r="462" spans="1:13" ht="27" customHeight="1" thickBot="1" x14ac:dyDescent="0.3">
      <c r="A462" s="76" t="s">
        <v>504</v>
      </c>
      <c r="B462" s="59">
        <v>7</v>
      </c>
      <c r="C462" s="76"/>
      <c r="D462" s="76" t="s">
        <v>1011</v>
      </c>
      <c r="E462" s="76" t="s">
        <v>563</v>
      </c>
      <c r="F462" s="114">
        <v>7.7041000000000004</v>
      </c>
      <c r="G462" s="59">
        <v>7.7041000000000004</v>
      </c>
      <c r="H462" s="72">
        <f t="shared" si="22"/>
        <v>0</v>
      </c>
      <c r="I462" s="56">
        <f t="shared" ref="I462:I463" si="25">0.008056*J462</f>
        <v>0.46563680000000002</v>
      </c>
      <c r="J462" s="81">
        <v>57.8</v>
      </c>
      <c r="K462" s="86"/>
      <c r="L462" s="99">
        <f t="shared" si="24"/>
        <v>0</v>
      </c>
    </row>
    <row r="463" spans="1:13" ht="28.5" customHeight="1" thickBot="1" x14ac:dyDescent="0.3">
      <c r="A463" s="76" t="s">
        <v>505</v>
      </c>
      <c r="B463" s="59">
        <v>7</v>
      </c>
      <c r="C463" s="76"/>
      <c r="D463" s="76" t="s">
        <v>1012</v>
      </c>
      <c r="E463" s="76" t="s">
        <v>563</v>
      </c>
      <c r="F463" s="114">
        <v>4.8819999999999997</v>
      </c>
      <c r="G463" s="59">
        <v>4.8819999999999997</v>
      </c>
      <c r="H463" s="72">
        <f t="shared" si="22"/>
        <v>0</v>
      </c>
      <c r="I463" s="56">
        <f t="shared" si="25"/>
        <v>0.30290560000000005</v>
      </c>
      <c r="J463" s="81">
        <v>37.6</v>
      </c>
      <c r="K463" s="86"/>
      <c r="L463" s="99">
        <f t="shared" si="24"/>
        <v>0</v>
      </c>
    </row>
    <row r="464" spans="1:13" ht="16.5" thickBot="1" x14ac:dyDescent="0.3">
      <c r="A464" s="76" t="s">
        <v>506</v>
      </c>
      <c r="B464" s="59">
        <v>7</v>
      </c>
      <c r="C464" s="76"/>
      <c r="D464" s="76" t="s">
        <v>1013</v>
      </c>
      <c r="E464" s="76" t="s">
        <v>563</v>
      </c>
      <c r="F464" s="114">
        <v>8.1844000000000001</v>
      </c>
      <c r="G464" s="59">
        <v>8.5657999999999994</v>
      </c>
      <c r="H464" s="72">
        <f t="shared" si="22"/>
        <v>0.3813999999999993</v>
      </c>
      <c r="I464" s="56"/>
      <c r="J464" s="81">
        <v>51.8</v>
      </c>
      <c r="K464" s="124"/>
      <c r="L464" s="99">
        <f t="shared" si="24"/>
        <v>0</v>
      </c>
    </row>
    <row r="465" spans="1:13" ht="16.5" thickBot="1" x14ac:dyDescent="0.3">
      <c r="A465" s="76" t="s">
        <v>507</v>
      </c>
      <c r="B465" s="59">
        <v>7</v>
      </c>
      <c r="C465" s="76"/>
      <c r="D465" s="76" t="s">
        <v>1014</v>
      </c>
      <c r="E465" s="76" t="s">
        <v>563</v>
      </c>
      <c r="F465" s="114">
        <v>4.3819999999999997</v>
      </c>
      <c r="G465" s="59">
        <v>4.6524999999999999</v>
      </c>
      <c r="H465" s="72">
        <f t="shared" si="22"/>
        <v>0.27050000000000018</v>
      </c>
      <c r="I465" s="56"/>
      <c r="J465" s="81">
        <v>40.799999999999997</v>
      </c>
      <c r="K465" s="86"/>
      <c r="L465" s="99">
        <f t="shared" si="24"/>
        <v>0</v>
      </c>
    </row>
    <row r="466" spans="1:13" ht="27" customHeight="1" thickBot="1" x14ac:dyDescent="0.3">
      <c r="A466" s="76" t="s">
        <v>508</v>
      </c>
      <c r="B466" s="59">
        <v>7</v>
      </c>
      <c r="C466" s="76"/>
      <c r="D466" s="76" t="s">
        <v>1015</v>
      </c>
      <c r="E466" s="76" t="s">
        <v>563</v>
      </c>
      <c r="F466" s="114">
        <v>6.0343999999999998</v>
      </c>
      <c r="G466" s="59">
        <v>6.4832999999999998</v>
      </c>
      <c r="H466" s="72">
        <f t="shared" si="22"/>
        <v>0.44890000000000008</v>
      </c>
      <c r="I466" s="56"/>
      <c r="J466" s="43">
        <v>39</v>
      </c>
      <c r="K466" s="86"/>
      <c r="L466" s="99">
        <f t="shared" si="24"/>
        <v>0</v>
      </c>
    </row>
    <row r="467" spans="1:13" ht="23.25" customHeight="1" thickBot="1" x14ac:dyDescent="0.3">
      <c r="A467" s="76" t="s">
        <v>509</v>
      </c>
      <c r="B467" s="59">
        <v>7</v>
      </c>
      <c r="C467" s="76"/>
      <c r="D467" s="76" t="s">
        <v>1016</v>
      </c>
      <c r="E467" s="76" t="s">
        <v>563</v>
      </c>
      <c r="F467" s="114">
        <v>5.9962999999999997</v>
      </c>
      <c r="G467" s="59">
        <v>6.4824000000000002</v>
      </c>
      <c r="H467" s="72">
        <f t="shared" si="22"/>
        <v>0.48610000000000042</v>
      </c>
      <c r="I467" s="56"/>
      <c r="J467" s="81">
        <v>38.799999999999997</v>
      </c>
      <c r="K467" s="86"/>
      <c r="L467" s="99">
        <f t="shared" si="24"/>
        <v>0</v>
      </c>
      <c r="M467" s="100">
        <f>L467*F536</f>
        <v>0</v>
      </c>
    </row>
    <row r="468" spans="1:13" ht="15.75" customHeight="1" thickBot="1" x14ac:dyDescent="0.3">
      <c r="A468" s="76" t="s">
        <v>510</v>
      </c>
      <c r="B468" s="59">
        <v>7</v>
      </c>
      <c r="C468" s="76"/>
      <c r="D468" s="76" t="s">
        <v>1017</v>
      </c>
      <c r="E468" s="76" t="s">
        <v>563</v>
      </c>
      <c r="F468" s="114">
        <v>4.4809999999999999</v>
      </c>
      <c r="G468" s="59">
        <v>4.9092000000000002</v>
      </c>
      <c r="H468" s="72">
        <f t="shared" si="22"/>
        <v>0.42820000000000036</v>
      </c>
      <c r="I468" s="56"/>
      <c r="J468" s="81">
        <v>39.9</v>
      </c>
      <c r="K468" s="86">
        <v>-1.4141999999999999</v>
      </c>
      <c r="L468" s="99">
        <f t="shared" si="24"/>
        <v>1.4141999999999999</v>
      </c>
      <c r="M468" s="100">
        <f>L468*F536</f>
        <v>3502.1107379999994</v>
      </c>
    </row>
    <row r="469" spans="1:13" ht="25.5" customHeight="1" thickBot="1" x14ac:dyDescent="0.3">
      <c r="A469" s="76" t="s">
        <v>511</v>
      </c>
      <c r="B469" s="59">
        <v>7</v>
      </c>
      <c r="C469" s="76"/>
      <c r="D469" s="76" t="s">
        <v>1018</v>
      </c>
      <c r="E469" s="76" t="s">
        <v>563</v>
      </c>
      <c r="F469" s="114">
        <v>7.4702000000000002</v>
      </c>
      <c r="G469" s="59">
        <v>8.0046999999999997</v>
      </c>
      <c r="H469" s="72">
        <f t="shared" si="22"/>
        <v>0.53449999999999953</v>
      </c>
      <c r="I469" s="56"/>
      <c r="J469" s="81">
        <v>57.7</v>
      </c>
      <c r="K469" s="86"/>
      <c r="L469" s="99">
        <f t="shared" si="24"/>
        <v>0</v>
      </c>
    </row>
    <row r="470" spans="1:13" ht="30" customHeight="1" thickBot="1" x14ac:dyDescent="0.3">
      <c r="A470" s="76" t="s">
        <v>512</v>
      </c>
      <c r="B470" s="59">
        <v>7</v>
      </c>
      <c r="C470" s="76"/>
      <c r="D470" s="76"/>
      <c r="E470" s="76"/>
      <c r="F470" s="114">
        <v>2.9356</v>
      </c>
      <c r="G470" s="59">
        <v>3.2515999999999998</v>
      </c>
      <c r="H470" s="72">
        <f t="shared" si="22"/>
        <v>0.31599999999999984</v>
      </c>
      <c r="I470" s="56"/>
      <c r="J470" s="81">
        <v>37.6</v>
      </c>
      <c r="K470" s="86"/>
      <c r="L470" s="99">
        <f t="shared" si="24"/>
        <v>0</v>
      </c>
    </row>
    <row r="471" spans="1:13" ht="27" customHeight="1" thickBot="1" x14ac:dyDescent="0.3">
      <c r="A471" s="76" t="s">
        <v>513</v>
      </c>
      <c r="B471" s="59">
        <v>7</v>
      </c>
      <c r="C471" s="76"/>
      <c r="D471" s="76"/>
      <c r="E471" s="76"/>
      <c r="F471" s="114">
        <v>2.9237000000000002</v>
      </c>
      <c r="G471" s="59">
        <v>2.9339</v>
      </c>
      <c r="H471" s="72">
        <f t="shared" si="22"/>
        <v>1.0199999999999765E-2</v>
      </c>
      <c r="I471" s="56"/>
      <c r="J471" s="81">
        <v>52.1</v>
      </c>
      <c r="K471" s="86"/>
      <c r="L471" s="99">
        <f t="shared" si="24"/>
        <v>0</v>
      </c>
    </row>
    <row r="472" spans="1:13" ht="16.5" thickBot="1" x14ac:dyDescent="0.3">
      <c r="A472" s="76" t="s">
        <v>514</v>
      </c>
      <c r="B472" s="59">
        <v>7</v>
      </c>
      <c r="C472" s="76"/>
      <c r="D472" s="76" t="s">
        <v>1019</v>
      </c>
      <c r="E472" s="76" t="s">
        <v>563</v>
      </c>
      <c r="F472" s="114">
        <v>6.1778000000000004</v>
      </c>
      <c r="G472" s="59">
        <v>6.6717000000000004</v>
      </c>
      <c r="H472" s="72">
        <f t="shared" si="22"/>
        <v>0.49390000000000001</v>
      </c>
      <c r="I472" s="56"/>
      <c r="J472" s="81">
        <v>40.4</v>
      </c>
      <c r="K472" s="86"/>
      <c r="L472" s="99">
        <f t="shared" si="24"/>
        <v>0</v>
      </c>
    </row>
    <row r="473" spans="1:13" ht="27.75" customHeight="1" thickBot="1" x14ac:dyDescent="0.3">
      <c r="A473" s="76" t="s">
        <v>515</v>
      </c>
      <c r="B473" s="59">
        <v>7</v>
      </c>
      <c r="C473" s="76"/>
      <c r="D473" s="76" t="s">
        <v>1020</v>
      </c>
      <c r="E473" s="76" t="s">
        <v>563</v>
      </c>
      <c r="F473" s="114">
        <v>5.9184999999999999</v>
      </c>
      <c r="G473" s="59">
        <v>5.9951999999999996</v>
      </c>
      <c r="H473" s="72">
        <f t="shared" si="22"/>
        <v>7.6699999999999768E-2</v>
      </c>
      <c r="I473" s="56"/>
      <c r="J473" s="81">
        <v>39.1</v>
      </c>
      <c r="K473" s="86"/>
      <c r="L473" s="99">
        <f t="shared" si="24"/>
        <v>0</v>
      </c>
    </row>
    <row r="474" spans="1:13" ht="16.5" thickBot="1" x14ac:dyDescent="0.3">
      <c r="A474" s="76" t="s">
        <v>516</v>
      </c>
      <c r="B474" s="59">
        <v>7</v>
      </c>
      <c r="C474" s="76"/>
      <c r="D474" s="76" t="s">
        <v>1021</v>
      </c>
      <c r="E474" s="76" t="s">
        <v>563</v>
      </c>
      <c r="F474" s="114">
        <v>5.9172000000000002</v>
      </c>
      <c r="G474" s="114">
        <v>6.1806000000000001</v>
      </c>
      <c r="H474" s="72">
        <f t="shared" si="22"/>
        <v>0.26339999999999986</v>
      </c>
      <c r="I474" s="56"/>
      <c r="J474" s="81">
        <v>38.6</v>
      </c>
      <c r="K474" s="86"/>
      <c r="L474" s="99">
        <f t="shared" si="24"/>
        <v>0</v>
      </c>
      <c r="M474" s="126"/>
    </row>
    <row r="475" spans="1:13" ht="16.5" thickBot="1" x14ac:dyDescent="0.3">
      <c r="A475" s="59" t="s">
        <v>517</v>
      </c>
      <c r="B475" s="59">
        <v>7</v>
      </c>
      <c r="C475" s="59"/>
      <c r="D475" s="59" t="s">
        <v>1022</v>
      </c>
      <c r="E475" s="59" t="s">
        <v>563</v>
      </c>
      <c r="F475" s="114">
        <v>5.9172000000000002</v>
      </c>
      <c r="G475" s="114">
        <v>5.9668999999999999</v>
      </c>
      <c r="H475" s="72">
        <f t="shared" si="22"/>
        <v>4.9699999999999633E-2</v>
      </c>
      <c r="I475" s="56"/>
      <c r="J475" s="129">
        <v>40</v>
      </c>
      <c r="K475" s="130"/>
      <c r="L475" s="99">
        <f t="shared" si="24"/>
        <v>0</v>
      </c>
      <c r="M475" s="126">
        <v>5.3171999999999997</v>
      </c>
    </row>
    <row r="476" spans="1:13" ht="16.5" thickBot="1" x14ac:dyDescent="0.3">
      <c r="A476" s="76" t="s">
        <v>518</v>
      </c>
      <c r="B476" s="59">
        <v>7</v>
      </c>
      <c r="C476" s="76"/>
      <c r="D476" s="76" t="s">
        <v>1023</v>
      </c>
      <c r="E476" s="76" t="s">
        <v>563</v>
      </c>
      <c r="F476" s="114">
        <v>8.4101999999999997</v>
      </c>
      <c r="G476" s="114">
        <v>9.3670000000000009</v>
      </c>
      <c r="H476" s="72">
        <f t="shared" si="22"/>
        <v>0.95680000000000121</v>
      </c>
      <c r="I476" s="56"/>
      <c r="J476" s="81">
        <v>57.7</v>
      </c>
      <c r="K476" s="86"/>
      <c r="L476" s="99">
        <f t="shared" si="24"/>
        <v>0</v>
      </c>
      <c r="M476" s="126"/>
    </row>
    <row r="477" spans="1:13" ht="31.5" customHeight="1" thickBot="1" x14ac:dyDescent="0.3">
      <c r="A477" s="76" t="s">
        <v>519</v>
      </c>
      <c r="B477" s="59">
        <v>7</v>
      </c>
      <c r="C477" s="76"/>
      <c r="D477" s="76" t="s">
        <v>1024</v>
      </c>
      <c r="E477" s="76" t="s">
        <v>563</v>
      </c>
      <c r="F477" s="114">
        <v>4.4509999999999996</v>
      </c>
      <c r="G477" s="114">
        <v>4.7035999999999998</v>
      </c>
      <c r="H477" s="72">
        <f t="shared" si="22"/>
        <v>0.25260000000000016</v>
      </c>
      <c r="I477" s="56"/>
      <c r="J477" s="81">
        <v>37.5</v>
      </c>
      <c r="K477" s="86"/>
      <c r="L477" s="99">
        <f t="shared" si="24"/>
        <v>0</v>
      </c>
      <c r="M477" s="126"/>
    </row>
    <row r="478" spans="1:13" ht="16.5" thickBot="1" x14ac:dyDescent="0.3">
      <c r="A478" s="76" t="s">
        <v>520</v>
      </c>
      <c r="B478" s="59">
        <v>7</v>
      </c>
      <c r="C478" s="76"/>
      <c r="D478" s="76" t="s">
        <v>1025</v>
      </c>
      <c r="E478" s="76" t="s">
        <v>563</v>
      </c>
      <c r="F478" s="114">
        <v>6.7811000000000003</v>
      </c>
      <c r="G478" s="114">
        <v>6.9154999999999998</v>
      </c>
      <c r="H478" s="72">
        <f t="shared" si="22"/>
        <v>0.13439999999999941</v>
      </c>
      <c r="I478" s="56"/>
      <c r="J478" s="43">
        <v>52</v>
      </c>
      <c r="K478" s="86"/>
      <c r="L478" s="99">
        <f t="shared" si="24"/>
        <v>0</v>
      </c>
      <c r="M478" s="126"/>
    </row>
    <row r="479" spans="1:13" ht="16.5" thickBot="1" x14ac:dyDescent="0.3">
      <c r="A479" s="76" t="s">
        <v>521</v>
      </c>
      <c r="B479" s="59">
        <v>7</v>
      </c>
      <c r="C479" s="76"/>
      <c r="D479" s="76" t="s">
        <v>1026</v>
      </c>
      <c r="E479" s="76" t="s">
        <v>563</v>
      </c>
      <c r="F479" s="114">
        <v>5.9878</v>
      </c>
      <c r="G479" s="114">
        <v>6.3917999999999999</v>
      </c>
      <c r="H479" s="72">
        <f t="shared" si="22"/>
        <v>0.40399999999999991</v>
      </c>
      <c r="I479" s="56"/>
      <c r="J479" s="81">
        <v>40.799999999999997</v>
      </c>
      <c r="K479" s="86"/>
      <c r="L479" s="99">
        <f t="shared" si="24"/>
        <v>0</v>
      </c>
      <c r="M479" s="126"/>
    </row>
    <row r="480" spans="1:13" ht="33" customHeight="1" thickBot="1" x14ac:dyDescent="0.3">
      <c r="A480" s="76" t="s">
        <v>522</v>
      </c>
      <c r="B480" s="59">
        <v>7</v>
      </c>
      <c r="C480" s="76"/>
      <c r="D480" s="76"/>
      <c r="E480" s="76"/>
      <c r="F480" s="114">
        <v>1.9843</v>
      </c>
      <c r="G480" s="114">
        <v>1.9843</v>
      </c>
      <c r="H480" s="72">
        <f t="shared" si="22"/>
        <v>0</v>
      </c>
      <c r="I480" s="56">
        <f>0.008056*J480</f>
        <v>0.3133784</v>
      </c>
      <c r="J480" s="81">
        <v>38.9</v>
      </c>
      <c r="K480" s="86"/>
      <c r="L480" s="99">
        <f t="shared" si="24"/>
        <v>0</v>
      </c>
      <c r="M480" s="126"/>
    </row>
    <row r="481" spans="1:13" ht="16.5" thickBot="1" x14ac:dyDescent="0.3">
      <c r="A481" s="76" t="s">
        <v>523</v>
      </c>
      <c r="B481" s="59">
        <v>7</v>
      </c>
      <c r="C481" s="76"/>
      <c r="D481" s="76"/>
      <c r="E481" s="76"/>
      <c r="F481" s="114">
        <v>1.3633</v>
      </c>
      <c r="G481" s="59">
        <v>1.6012999999999999</v>
      </c>
      <c r="H481" s="72">
        <f t="shared" si="22"/>
        <v>0.23799999999999999</v>
      </c>
      <c r="I481" s="56"/>
      <c r="J481" s="81">
        <v>38.6</v>
      </c>
      <c r="K481" s="86"/>
      <c r="L481" s="99">
        <f t="shared" si="24"/>
        <v>0</v>
      </c>
    </row>
    <row r="482" spans="1:13" ht="16.5" thickBot="1" x14ac:dyDescent="0.3">
      <c r="A482" s="76" t="s">
        <v>524</v>
      </c>
      <c r="B482" s="59">
        <v>7</v>
      </c>
      <c r="C482" s="76"/>
      <c r="D482" s="76" t="s">
        <v>1027</v>
      </c>
      <c r="E482" s="76" t="s">
        <v>563</v>
      </c>
      <c r="F482" s="114">
        <v>5.6336000000000004</v>
      </c>
      <c r="G482" s="59">
        <v>5.7239000000000004</v>
      </c>
      <c r="H482" s="72">
        <f t="shared" si="22"/>
        <v>9.0300000000000047E-2</v>
      </c>
      <c r="I482" s="56"/>
      <c r="J482" s="81">
        <v>39.9</v>
      </c>
      <c r="K482" s="86"/>
      <c r="L482" s="99">
        <f t="shared" si="24"/>
        <v>0</v>
      </c>
    </row>
    <row r="483" spans="1:13" ht="16.5" thickBot="1" x14ac:dyDescent="0.3">
      <c r="A483" s="76" t="s">
        <v>525</v>
      </c>
      <c r="B483" s="59">
        <v>7</v>
      </c>
      <c r="C483" s="76"/>
      <c r="D483" s="76" t="s">
        <v>1028</v>
      </c>
      <c r="E483" s="76" t="s">
        <v>563</v>
      </c>
      <c r="F483" s="114">
        <v>6.6760999999999999</v>
      </c>
      <c r="G483" s="59">
        <v>6.7538999999999998</v>
      </c>
      <c r="H483" s="72">
        <f t="shared" si="22"/>
        <v>7.7799999999999869E-2</v>
      </c>
      <c r="I483" s="56"/>
      <c r="J483" s="81">
        <v>57.8</v>
      </c>
      <c r="K483" s="86"/>
      <c r="L483" s="99">
        <f t="shared" si="24"/>
        <v>0</v>
      </c>
    </row>
    <row r="484" spans="1:13" ht="16.5" thickBot="1" x14ac:dyDescent="0.3">
      <c r="A484" s="76" t="s">
        <v>526</v>
      </c>
      <c r="B484" s="59">
        <v>7</v>
      </c>
      <c r="C484" s="76"/>
      <c r="D484" s="76" t="s">
        <v>1029</v>
      </c>
      <c r="E484" s="76" t="s">
        <v>563</v>
      </c>
      <c r="F484" s="114">
        <v>3.5760999999999998</v>
      </c>
      <c r="G484" s="59">
        <v>3.8298000000000001</v>
      </c>
      <c r="H484" s="72">
        <f t="shared" si="22"/>
        <v>0.25370000000000026</v>
      </c>
      <c r="I484" s="56"/>
      <c r="J484" s="43">
        <v>37.5</v>
      </c>
      <c r="K484" s="86"/>
      <c r="L484" s="99">
        <f t="shared" si="24"/>
        <v>0</v>
      </c>
    </row>
    <row r="485" spans="1:13" ht="16.5" thickBot="1" x14ac:dyDescent="0.3">
      <c r="A485" s="76" t="s">
        <v>527</v>
      </c>
      <c r="B485" s="59">
        <v>7</v>
      </c>
      <c r="C485" s="76"/>
      <c r="D485" s="76" t="s">
        <v>1030</v>
      </c>
      <c r="E485" s="76" t="s">
        <v>563</v>
      </c>
      <c r="F485" s="114">
        <v>6.6173000000000002</v>
      </c>
      <c r="G485" s="59">
        <v>7.1619999999999999</v>
      </c>
      <c r="H485" s="72">
        <f t="shared" si="22"/>
        <v>0.54469999999999974</v>
      </c>
      <c r="I485" s="56"/>
      <c r="J485" s="43">
        <v>52</v>
      </c>
      <c r="K485" s="86"/>
      <c r="L485" s="99">
        <f t="shared" si="24"/>
        <v>0</v>
      </c>
    </row>
    <row r="486" spans="1:13" ht="16.5" thickBot="1" x14ac:dyDescent="0.3">
      <c r="A486" s="76" t="s">
        <v>528</v>
      </c>
      <c r="B486" s="59">
        <v>7</v>
      </c>
      <c r="C486" s="76"/>
      <c r="D486" s="76"/>
      <c r="E486" s="76"/>
      <c r="F486" s="114">
        <v>4.2576999999999998</v>
      </c>
      <c r="G486" s="59">
        <v>4.7679999999999998</v>
      </c>
      <c r="H486" s="72">
        <f t="shared" si="22"/>
        <v>0.51029999999999998</v>
      </c>
      <c r="I486" s="56"/>
      <c r="J486" s="81">
        <v>40.6</v>
      </c>
      <c r="K486" s="86"/>
      <c r="L486" s="99">
        <f t="shared" si="24"/>
        <v>0</v>
      </c>
    </row>
    <row r="487" spans="1:13" ht="16.5" thickBot="1" x14ac:dyDescent="0.3">
      <c r="A487" s="76" t="s">
        <v>529</v>
      </c>
      <c r="B487" s="59">
        <v>7</v>
      </c>
      <c r="C487" s="76"/>
      <c r="D487" s="76"/>
      <c r="E487" s="76"/>
      <c r="F487" s="114">
        <v>1.7311000000000001</v>
      </c>
      <c r="G487" s="59">
        <v>1.7311000000000001</v>
      </c>
      <c r="H487" s="72">
        <f t="shared" si="22"/>
        <v>0</v>
      </c>
      <c r="I487" s="56">
        <f>0.008056*J487</f>
        <v>0.31418400000000002</v>
      </c>
      <c r="J487" s="43">
        <v>39</v>
      </c>
      <c r="K487" s="86"/>
      <c r="L487" s="99">
        <f t="shared" si="24"/>
        <v>0</v>
      </c>
    </row>
    <row r="488" spans="1:13" ht="31.5" customHeight="1" thickBot="1" x14ac:dyDescent="0.3">
      <c r="A488" s="76" t="s">
        <v>530</v>
      </c>
      <c r="B488" s="59">
        <v>7</v>
      </c>
      <c r="C488" s="76"/>
      <c r="D488" s="76" t="s">
        <v>1031</v>
      </c>
      <c r="E488" s="76" t="s">
        <v>563</v>
      </c>
      <c r="F488" s="114">
        <v>5.9851999999999999</v>
      </c>
      <c r="G488" s="59">
        <v>6.4467999999999996</v>
      </c>
      <c r="H488" s="72">
        <f t="shared" si="22"/>
        <v>0.46159999999999979</v>
      </c>
      <c r="I488" s="56"/>
      <c r="J488" s="81">
        <v>38.6</v>
      </c>
      <c r="K488" s="86"/>
      <c r="L488" s="99">
        <f t="shared" si="24"/>
        <v>0</v>
      </c>
    </row>
    <row r="489" spans="1:13" ht="21.75" customHeight="1" thickBot="1" x14ac:dyDescent="0.3">
      <c r="A489" s="76" t="s">
        <v>531</v>
      </c>
      <c r="B489" s="59">
        <v>7</v>
      </c>
      <c r="C489" s="76"/>
      <c r="D489" s="76" t="s">
        <v>1032</v>
      </c>
      <c r="E489" s="76" t="s">
        <v>563</v>
      </c>
      <c r="F489" s="114">
        <v>6.0747999999999998</v>
      </c>
      <c r="G489" s="59">
        <v>6.6269999999999998</v>
      </c>
      <c r="H489" s="72">
        <f t="shared" si="22"/>
        <v>0.55220000000000002</v>
      </c>
      <c r="I489" s="56"/>
      <c r="J489" s="43">
        <v>40</v>
      </c>
      <c r="K489" s="86"/>
      <c r="L489" s="99">
        <f t="shared" si="24"/>
        <v>0</v>
      </c>
    </row>
    <row r="490" spans="1:13" ht="18" customHeight="1" thickBot="1" x14ac:dyDescent="0.3">
      <c r="A490" s="76" t="s">
        <v>532</v>
      </c>
      <c r="B490" s="59">
        <v>7</v>
      </c>
      <c r="C490" s="76"/>
      <c r="D490" s="76" t="s">
        <v>1033</v>
      </c>
      <c r="E490" s="76" t="s">
        <v>563</v>
      </c>
      <c r="F490" s="114">
        <v>3.3923999999999999</v>
      </c>
      <c r="G490" s="59">
        <v>3.9260000000000002</v>
      </c>
      <c r="H490" s="72">
        <f t="shared" si="22"/>
        <v>0.5336000000000003</v>
      </c>
      <c r="I490" s="56"/>
      <c r="J490" s="81">
        <v>57.8</v>
      </c>
      <c r="K490" s="86"/>
      <c r="L490" s="99">
        <f t="shared" si="24"/>
        <v>0</v>
      </c>
    </row>
    <row r="491" spans="1:13" ht="18" customHeight="1" thickBot="1" x14ac:dyDescent="0.3">
      <c r="A491" s="76" t="s">
        <v>533</v>
      </c>
      <c r="B491" s="59">
        <v>7</v>
      </c>
      <c r="C491" s="76"/>
      <c r="D491" s="76" t="s">
        <v>1034</v>
      </c>
      <c r="E491" s="76" t="s">
        <v>563</v>
      </c>
      <c r="F491" s="114">
        <v>3.9373999999999998</v>
      </c>
      <c r="G491" s="59">
        <v>3.9870999999999999</v>
      </c>
      <c r="H491" s="72">
        <f t="shared" ref="H491:H515" si="26">G491-F491</f>
        <v>4.9700000000000077E-2</v>
      </c>
      <c r="I491" s="56"/>
      <c r="J491" s="81">
        <v>37.4</v>
      </c>
      <c r="K491" s="86"/>
      <c r="L491" s="99">
        <f t="shared" si="24"/>
        <v>0</v>
      </c>
    </row>
    <row r="492" spans="1:13" ht="18" customHeight="1" thickBot="1" x14ac:dyDescent="0.3">
      <c r="A492" s="76" t="s">
        <v>534</v>
      </c>
      <c r="B492" s="59">
        <v>7</v>
      </c>
      <c r="C492" s="76"/>
      <c r="D492" s="76" t="s">
        <v>1035</v>
      </c>
      <c r="E492" s="76" t="s">
        <v>563</v>
      </c>
      <c r="F492" s="114">
        <v>7.7530999999999999</v>
      </c>
      <c r="G492" s="59">
        <v>7.8642000000000003</v>
      </c>
      <c r="H492" s="72">
        <f t="shared" si="26"/>
        <v>0.11110000000000042</v>
      </c>
      <c r="I492" s="56"/>
      <c r="J492" s="81">
        <v>51.7</v>
      </c>
      <c r="K492" s="86"/>
      <c r="L492" s="99">
        <f t="shared" si="24"/>
        <v>0</v>
      </c>
      <c r="M492" s="100">
        <f>L492*F536</f>
        <v>0</v>
      </c>
    </row>
    <row r="493" spans="1:13" ht="36.75" customHeight="1" thickBot="1" x14ac:dyDescent="0.3">
      <c r="A493" s="76" t="s">
        <v>535</v>
      </c>
      <c r="B493" s="59">
        <v>7</v>
      </c>
      <c r="C493" s="76"/>
      <c r="D493" s="76"/>
      <c r="E493" s="76"/>
      <c r="F493" s="114">
        <v>0.42299999999999999</v>
      </c>
      <c r="G493" s="59">
        <v>0.42299999999999999</v>
      </c>
      <c r="H493" s="72">
        <f t="shared" si="26"/>
        <v>0</v>
      </c>
      <c r="I493" s="56">
        <f>0.008056*J493</f>
        <v>0.32707360000000002</v>
      </c>
      <c r="J493" s="81">
        <v>40.6</v>
      </c>
      <c r="K493" s="86"/>
      <c r="L493" s="99">
        <f t="shared" si="24"/>
        <v>0</v>
      </c>
    </row>
    <row r="494" spans="1:13" ht="18" customHeight="1" thickBot="1" x14ac:dyDescent="0.3">
      <c r="A494" s="76" t="s">
        <v>536</v>
      </c>
      <c r="B494" s="59">
        <v>7</v>
      </c>
      <c r="C494" s="76"/>
      <c r="D494" s="76" t="s">
        <v>1036</v>
      </c>
      <c r="E494" s="76" t="s">
        <v>563</v>
      </c>
      <c r="F494" s="114">
        <v>6.1699000000000002</v>
      </c>
      <c r="G494" s="59">
        <v>6.6710000000000003</v>
      </c>
      <c r="H494" s="72">
        <f t="shared" si="26"/>
        <v>0.5011000000000001</v>
      </c>
      <c r="I494" s="56"/>
      <c r="J494" s="81">
        <v>38.9</v>
      </c>
      <c r="K494" s="86"/>
      <c r="L494" s="99">
        <f t="shared" si="24"/>
        <v>0</v>
      </c>
    </row>
    <row r="495" spans="1:13" ht="18" customHeight="1" thickBot="1" x14ac:dyDescent="0.3">
      <c r="A495" s="76" t="s">
        <v>537</v>
      </c>
      <c r="B495" s="59">
        <v>7</v>
      </c>
      <c r="C495" s="76"/>
      <c r="D495" s="76" t="s">
        <v>1037</v>
      </c>
      <c r="E495" s="76" t="s">
        <v>563</v>
      </c>
      <c r="F495" s="56">
        <v>4.1554000000000002</v>
      </c>
      <c r="G495" s="72">
        <v>4.2618</v>
      </c>
      <c r="H495" s="72">
        <f t="shared" si="26"/>
        <v>0.10639999999999983</v>
      </c>
      <c r="I495" s="56"/>
      <c r="J495" s="81">
        <v>38.6</v>
      </c>
      <c r="K495" s="86"/>
      <c r="L495" s="99">
        <f t="shared" si="24"/>
        <v>0</v>
      </c>
    </row>
    <row r="496" spans="1:13" ht="45" customHeight="1" thickBot="1" x14ac:dyDescent="0.3">
      <c r="A496" s="76" t="s">
        <v>538</v>
      </c>
      <c r="B496" s="59">
        <v>7</v>
      </c>
      <c r="C496" s="76"/>
      <c r="D496" s="76" t="s">
        <v>1038</v>
      </c>
      <c r="E496" s="76" t="s">
        <v>563</v>
      </c>
      <c r="F496" s="114">
        <v>4.0499000000000001</v>
      </c>
      <c r="G496" s="59">
        <v>4.2830000000000004</v>
      </c>
      <c r="H496" s="72">
        <f t="shared" si="26"/>
        <v>0.23310000000000031</v>
      </c>
      <c r="I496" s="56"/>
      <c r="J496" s="81">
        <v>39.9</v>
      </c>
      <c r="K496" s="86"/>
      <c r="L496" s="99">
        <f t="shared" si="24"/>
        <v>0</v>
      </c>
    </row>
    <row r="497" spans="1:13" ht="32.25" customHeight="1" thickBot="1" x14ac:dyDescent="0.3">
      <c r="A497" s="76" t="s">
        <v>539</v>
      </c>
      <c r="B497" s="59">
        <v>7</v>
      </c>
      <c r="C497" s="76"/>
      <c r="D497" s="76" t="s">
        <v>1039</v>
      </c>
      <c r="E497" s="76" t="s">
        <v>563</v>
      </c>
      <c r="F497" s="114">
        <v>7.6429999999999998</v>
      </c>
      <c r="G497" s="59">
        <v>8.1135000000000002</v>
      </c>
      <c r="H497" s="72">
        <f t="shared" si="26"/>
        <v>0.47050000000000036</v>
      </c>
      <c r="I497" s="56"/>
      <c r="J497" s="81">
        <v>57.7</v>
      </c>
      <c r="K497" s="86"/>
      <c r="L497" s="99">
        <f t="shared" si="24"/>
        <v>0</v>
      </c>
    </row>
    <row r="498" spans="1:13" ht="27" customHeight="1" thickBot="1" x14ac:dyDescent="0.3">
      <c r="A498" s="76" t="s">
        <v>540</v>
      </c>
      <c r="B498" s="59">
        <v>7</v>
      </c>
      <c r="C498" s="76"/>
      <c r="D498" s="76" t="s">
        <v>1040</v>
      </c>
      <c r="E498" s="76" t="s">
        <v>563</v>
      </c>
      <c r="F498" s="56">
        <v>3.4950000000000001</v>
      </c>
      <c r="G498" s="72">
        <v>3.5097999999999998</v>
      </c>
      <c r="H498" s="72">
        <f t="shared" si="26"/>
        <v>1.4799999999999702E-2</v>
      </c>
      <c r="I498" s="56"/>
      <c r="J498" s="81">
        <v>37.5</v>
      </c>
      <c r="K498" s="86"/>
      <c r="L498" s="99">
        <f t="shared" si="24"/>
        <v>0</v>
      </c>
    </row>
    <row r="499" spans="1:13" ht="22.5" customHeight="1" thickBot="1" x14ac:dyDescent="0.3">
      <c r="A499" s="76" t="s">
        <v>541</v>
      </c>
      <c r="B499" s="59">
        <v>7</v>
      </c>
      <c r="C499" s="76"/>
      <c r="D499" s="76" t="s">
        <v>1041</v>
      </c>
      <c r="E499" s="76" t="s">
        <v>563</v>
      </c>
      <c r="F499" s="114">
        <v>7.7038000000000002</v>
      </c>
      <c r="G499" s="59">
        <v>8.0745000000000005</v>
      </c>
      <c r="H499" s="72">
        <f t="shared" si="26"/>
        <v>0.37070000000000025</v>
      </c>
      <c r="I499" s="56"/>
      <c r="J499" s="43">
        <v>52</v>
      </c>
      <c r="K499" s="86"/>
      <c r="L499" s="99">
        <f t="shared" si="24"/>
        <v>0</v>
      </c>
      <c r="M499" s="100">
        <f>L499*F536</f>
        <v>0</v>
      </c>
    </row>
    <row r="500" spans="1:13" ht="21.75" customHeight="1" thickBot="1" x14ac:dyDescent="0.3">
      <c r="A500" s="76" t="s">
        <v>542</v>
      </c>
      <c r="B500" s="59">
        <v>7</v>
      </c>
      <c r="C500" s="76"/>
      <c r="D500" s="76" t="s">
        <v>1042</v>
      </c>
      <c r="E500" s="76" t="s">
        <v>563</v>
      </c>
      <c r="F500" s="114">
        <v>5.9976000000000003</v>
      </c>
      <c r="G500" s="59">
        <v>6.4972000000000003</v>
      </c>
      <c r="H500" s="72">
        <f t="shared" si="26"/>
        <v>0.49960000000000004</v>
      </c>
      <c r="I500" s="56"/>
      <c r="J500" s="81">
        <v>40.5</v>
      </c>
      <c r="K500" s="86"/>
      <c r="L500" s="99">
        <f t="shared" si="24"/>
        <v>0</v>
      </c>
    </row>
    <row r="501" spans="1:13" ht="39" customHeight="1" thickBot="1" x14ac:dyDescent="0.3">
      <c r="A501" s="76" t="s">
        <v>543</v>
      </c>
      <c r="B501" s="59">
        <v>7</v>
      </c>
      <c r="C501" s="76"/>
      <c r="D501" s="76" t="s">
        <v>1043</v>
      </c>
      <c r="E501" s="76" t="s">
        <v>563</v>
      </c>
      <c r="F501" s="114">
        <v>5.5724</v>
      </c>
      <c r="G501" s="59">
        <v>6.0315000000000003</v>
      </c>
      <c r="H501" s="72">
        <f t="shared" si="26"/>
        <v>0.45910000000000029</v>
      </c>
      <c r="I501" s="56"/>
      <c r="J501" s="81">
        <v>38.799999999999997</v>
      </c>
      <c r="K501" s="86"/>
      <c r="L501" s="99">
        <f t="shared" si="24"/>
        <v>0</v>
      </c>
    </row>
    <row r="502" spans="1:13" ht="38.25" customHeight="1" thickBot="1" x14ac:dyDescent="0.3">
      <c r="A502" s="76" t="s">
        <v>544</v>
      </c>
      <c r="B502" s="59">
        <v>7</v>
      </c>
      <c r="C502" s="76"/>
      <c r="D502" s="76" t="s">
        <v>1044</v>
      </c>
      <c r="E502" s="76" t="s">
        <v>563</v>
      </c>
      <c r="F502" s="114">
        <v>5.8224999999999998</v>
      </c>
      <c r="G502" s="59">
        <v>6.2282999999999999</v>
      </c>
      <c r="H502" s="72">
        <f t="shared" si="26"/>
        <v>0.40580000000000016</v>
      </c>
      <c r="I502" s="56"/>
      <c r="J502" s="81">
        <v>38.6</v>
      </c>
      <c r="K502" s="86"/>
      <c r="L502" s="99">
        <f t="shared" si="24"/>
        <v>0</v>
      </c>
    </row>
    <row r="503" spans="1:13" ht="39.75" customHeight="1" thickBot="1" x14ac:dyDescent="0.3">
      <c r="A503" s="76" t="s">
        <v>545</v>
      </c>
      <c r="B503" s="59">
        <v>7</v>
      </c>
      <c r="C503" s="76"/>
      <c r="D503" s="76" t="s">
        <v>1045</v>
      </c>
      <c r="E503" s="76" t="s">
        <v>563</v>
      </c>
      <c r="F503" s="114">
        <v>5.1341999999999999</v>
      </c>
      <c r="G503" s="59">
        <v>5.5357000000000003</v>
      </c>
      <c r="H503" s="72">
        <f t="shared" si="26"/>
        <v>0.40150000000000041</v>
      </c>
      <c r="I503" s="56"/>
      <c r="J503" s="81">
        <v>39.799999999999997</v>
      </c>
      <c r="K503" s="86"/>
      <c r="L503" s="99">
        <f t="shared" si="24"/>
        <v>0</v>
      </c>
    </row>
    <row r="504" spans="1:13" ht="22.5" customHeight="1" thickBot="1" x14ac:dyDescent="0.3">
      <c r="A504" s="76" t="s">
        <v>546</v>
      </c>
      <c r="B504" s="59">
        <v>7</v>
      </c>
      <c r="C504" s="76"/>
      <c r="D504" s="76" t="s">
        <v>1046</v>
      </c>
      <c r="E504" s="76" t="s">
        <v>563</v>
      </c>
      <c r="F504" s="114">
        <v>5.2416999999999998</v>
      </c>
      <c r="G504" s="59">
        <v>5.5130999999999997</v>
      </c>
      <c r="H504" s="72">
        <f t="shared" si="26"/>
        <v>0.27139999999999986</v>
      </c>
      <c r="I504" s="56"/>
      <c r="J504" s="81">
        <v>57.6</v>
      </c>
      <c r="K504" s="86"/>
      <c r="L504" s="99">
        <f t="shared" si="24"/>
        <v>0</v>
      </c>
    </row>
    <row r="505" spans="1:13" ht="18" customHeight="1" thickBot="1" x14ac:dyDescent="0.3">
      <c r="A505" s="76" t="s">
        <v>547</v>
      </c>
      <c r="B505" s="59">
        <v>7</v>
      </c>
      <c r="C505" s="76"/>
      <c r="D505" s="76" t="s">
        <v>1047</v>
      </c>
      <c r="E505" s="76" t="s">
        <v>563</v>
      </c>
      <c r="F505" s="114">
        <v>5.5720000000000001</v>
      </c>
      <c r="G505" s="59">
        <v>5.9372999999999996</v>
      </c>
      <c r="H505" s="72">
        <f t="shared" si="26"/>
        <v>0.36529999999999951</v>
      </c>
      <c r="I505" s="56"/>
      <c r="J505" s="81">
        <v>37.5</v>
      </c>
      <c r="K505" s="86"/>
      <c r="L505" s="99">
        <f t="shared" si="24"/>
        <v>0</v>
      </c>
    </row>
    <row r="506" spans="1:13" ht="18.600000000000001" customHeight="1" thickBot="1" x14ac:dyDescent="0.3">
      <c r="A506" s="76" t="s">
        <v>548</v>
      </c>
      <c r="B506" s="59">
        <v>7</v>
      </c>
      <c r="C506" s="76"/>
      <c r="D506" s="76" t="s">
        <v>1048</v>
      </c>
      <c r="E506" s="76" t="s">
        <v>563</v>
      </c>
      <c r="F506" s="56">
        <v>5.1207000000000003</v>
      </c>
      <c r="G506" s="72">
        <v>5.6406000000000001</v>
      </c>
      <c r="H506" s="72">
        <f t="shared" si="26"/>
        <v>0.51989999999999981</v>
      </c>
      <c r="I506" s="56"/>
      <c r="J506" s="81">
        <v>51.9</v>
      </c>
      <c r="K506" s="86"/>
      <c r="L506" s="99">
        <f t="shared" si="24"/>
        <v>0</v>
      </c>
    </row>
    <row r="507" spans="1:13" ht="16.5" thickBot="1" x14ac:dyDescent="0.3">
      <c r="A507" s="76" t="s">
        <v>549</v>
      </c>
      <c r="B507" s="59">
        <v>7</v>
      </c>
      <c r="C507" s="76"/>
      <c r="D507" s="76" t="s">
        <v>1049</v>
      </c>
      <c r="E507" s="76" t="s">
        <v>563</v>
      </c>
      <c r="F507" s="114">
        <v>6.4059999999999997</v>
      </c>
      <c r="G507" s="59">
        <v>6.9001000000000001</v>
      </c>
      <c r="H507" s="72">
        <f t="shared" si="26"/>
        <v>0.49410000000000043</v>
      </c>
      <c r="I507" s="56"/>
      <c r="J507" s="81">
        <v>40.5</v>
      </c>
      <c r="K507" s="86"/>
      <c r="L507" s="99">
        <f t="shared" si="24"/>
        <v>0</v>
      </c>
    </row>
    <row r="508" spans="1:13" ht="16.5" thickBot="1" x14ac:dyDescent="0.3">
      <c r="A508" s="76" t="s">
        <v>550</v>
      </c>
      <c r="B508" s="59">
        <v>7</v>
      </c>
      <c r="C508" s="76"/>
      <c r="D508" s="76" t="s">
        <v>1050</v>
      </c>
      <c r="E508" s="76" t="s">
        <v>563</v>
      </c>
      <c r="F508" s="114">
        <v>4.93</v>
      </c>
      <c r="G508" s="59">
        <v>5.2991999999999999</v>
      </c>
      <c r="H508" s="72">
        <f t="shared" si="26"/>
        <v>0.36920000000000019</v>
      </c>
      <c r="I508" s="56"/>
      <c r="J508" s="81">
        <v>38.799999999999997</v>
      </c>
      <c r="K508" s="86"/>
      <c r="L508" s="99">
        <f t="shared" si="24"/>
        <v>0</v>
      </c>
    </row>
    <row r="509" spans="1:13" ht="16.5" thickBot="1" x14ac:dyDescent="0.3">
      <c r="A509" s="76" t="s">
        <v>551</v>
      </c>
      <c r="B509" s="59">
        <v>7</v>
      </c>
      <c r="C509" s="76"/>
      <c r="D509" s="76"/>
      <c r="E509" s="76"/>
      <c r="F509" s="114">
        <v>2.5697000000000001</v>
      </c>
      <c r="G509" s="59">
        <v>2.8559999999999999</v>
      </c>
      <c r="H509" s="72">
        <f t="shared" si="26"/>
        <v>0.28629999999999978</v>
      </c>
      <c r="I509" s="56"/>
      <c r="J509" s="81">
        <v>38.799999999999997</v>
      </c>
      <c r="K509" s="86"/>
      <c r="L509" s="99">
        <f t="shared" si="24"/>
        <v>0</v>
      </c>
    </row>
    <row r="510" spans="1:13" ht="16.5" thickBot="1" x14ac:dyDescent="0.3">
      <c r="A510" s="76" t="s">
        <v>552</v>
      </c>
      <c r="B510" s="59">
        <v>7</v>
      </c>
      <c r="C510" s="76"/>
      <c r="D510" s="76" t="s">
        <v>1051</v>
      </c>
      <c r="E510" s="76" t="s">
        <v>563</v>
      </c>
      <c r="F510" s="114">
        <v>3.9904000000000002</v>
      </c>
      <c r="G510" s="59">
        <v>4.2058</v>
      </c>
      <c r="H510" s="72">
        <f t="shared" si="26"/>
        <v>0.21539999999999981</v>
      </c>
      <c r="I510" s="56"/>
      <c r="J510" s="81">
        <v>39.9</v>
      </c>
      <c r="K510" s="86"/>
      <c r="L510" s="99">
        <f t="shared" si="24"/>
        <v>0</v>
      </c>
    </row>
    <row r="511" spans="1:13" ht="16.5" thickBot="1" x14ac:dyDescent="0.3">
      <c r="A511" s="76" t="s">
        <v>553</v>
      </c>
      <c r="B511" s="59">
        <v>7</v>
      </c>
      <c r="C511" s="76"/>
      <c r="D511" s="76" t="s">
        <v>1052</v>
      </c>
      <c r="E511" s="76" t="s">
        <v>563</v>
      </c>
      <c r="F511" s="114">
        <v>3.3067000000000002</v>
      </c>
      <c r="G511" s="59">
        <v>3.5472999999999999</v>
      </c>
      <c r="H511" s="72">
        <f t="shared" si="26"/>
        <v>0.2405999999999997</v>
      </c>
      <c r="I511" s="56"/>
      <c r="J511" s="81">
        <v>57.5</v>
      </c>
      <c r="K511" s="86"/>
      <c r="L511" s="99">
        <f t="shared" si="24"/>
        <v>0</v>
      </c>
    </row>
    <row r="512" spans="1:13" ht="16.5" thickBot="1" x14ac:dyDescent="0.3">
      <c r="A512" s="76" t="s">
        <v>554</v>
      </c>
      <c r="B512" s="59">
        <v>7</v>
      </c>
      <c r="C512" s="76"/>
      <c r="D512" s="76" t="s">
        <v>1053</v>
      </c>
      <c r="E512" s="76" t="s">
        <v>563</v>
      </c>
      <c r="F512" s="114">
        <v>2.7682000000000002</v>
      </c>
      <c r="G512" s="59">
        <v>2.9409999999999998</v>
      </c>
      <c r="H512" s="72">
        <f t="shared" si="26"/>
        <v>0.17279999999999962</v>
      </c>
      <c r="I512" s="56"/>
      <c r="J512" s="81">
        <v>37.4</v>
      </c>
      <c r="K512" s="86"/>
      <c r="L512" s="99">
        <f t="shared" si="24"/>
        <v>0</v>
      </c>
    </row>
    <row r="513" spans="1:13" ht="16.5" thickBot="1" x14ac:dyDescent="0.3">
      <c r="A513" s="76" t="s">
        <v>555</v>
      </c>
      <c r="B513" s="59">
        <v>7</v>
      </c>
      <c r="C513" s="76"/>
      <c r="D513" s="76" t="s">
        <v>1065</v>
      </c>
      <c r="E513" s="76" t="s">
        <v>563</v>
      </c>
      <c r="F513" s="114">
        <v>4.6685999999999996</v>
      </c>
      <c r="G513" s="59">
        <v>4.9695</v>
      </c>
      <c r="H513" s="72">
        <f t="shared" si="26"/>
        <v>0.30090000000000039</v>
      </c>
      <c r="I513" s="56"/>
      <c r="J513" s="81">
        <v>51.9</v>
      </c>
      <c r="K513" s="86"/>
      <c r="L513" s="99">
        <f t="shared" si="24"/>
        <v>0</v>
      </c>
      <c r="M513" s="100">
        <f>L513*F536</f>
        <v>0</v>
      </c>
    </row>
    <row r="514" spans="1:13" ht="16.5" thickBot="1" x14ac:dyDescent="0.3">
      <c r="A514" s="76" t="s">
        <v>556</v>
      </c>
      <c r="B514" s="59">
        <v>7</v>
      </c>
      <c r="C514" s="76"/>
      <c r="D514" s="76" t="s">
        <v>1054</v>
      </c>
      <c r="E514" s="76" t="s">
        <v>563</v>
      </c>
      <c r="F514" s="114">
        <v>2.8304</v>
      </c>
      <c r="G514" s="59">
        <v>3.0143</v>
      </c>
      <c r="H514" s="72">
        <f t="shared" si="26"/>
        <v>0.18389999999999995</v>
      </c>
      <c r="I514" s="56"/>
      <c r="J514" s="81">
        <v>40.9</v>
      </c>
      <c r="K514" s="86"/>
    </row>
    <row r="515" spans="1:13" ht="16.5" thickBot="1" x14ac:dyDescent="0.3">
      <c r="A515" s="76" t="s">
        <v>557</v>
      </c>
      <c r="B515" s="117"/>
      <c r="C515" s="76"/>
      <c r="D515" s="76" t="s">
        <v>1055</v>
      </c>
      <c r="E515" s="76" t="s">
        <v>563</v>
      </c>
      <c r="F515" s="114">
        <v>2.2549000000000001</v>
      </c>
      <c r="G515" s="59">
        <v>2.3144999999999998</v>
      </c>
      <c r="H515" s="72">
        <f t="shared" si="26"/>
        <v>5.9599999999999653E-2</v>
      </c>
      <c r="I515" s="56"/>
      <c r="J515" s="43">
        <v>39</v>
      </c>
      <c r="K515" s="86"/>
    </row>
    <row r="516" spans="1:13" ht="15.75" x14ac:dyDescent="0.25">
      <c r="H516" s="108">
        <f>SUM(H7:H515)</f>
        <v>194.26341000000016</v>
      </c>
      <c r="I516" s="108">
        <f>SUM(I7:I515)</f>
        <v>19.388375199999999</v>
      </c>
      <c r="J516" s="88">
        <f>SUM(J7:J515)</f>
        <v>27241.599999999973</v>
      </c>
      <c r="K516" s="87">
        <f>SUM(K7:K515)</f>
        <v>-2.6802000000000001</v>
      </c>
    </row>
    <row r="517" spans="1:13" ht="15" customHeight="1" x14ac:dyDescent="0.25">
      <c r="G517" s="89"/>
      <c r="H517" s="89"/>
      <c r="I517" s="91">
        <f>H516/(J516-(J36+J53+J77+J79+J80+J81+J88+J109+J129+J130+J135+J139+J158+J187+J199+J204+J209+J215+J217+J219+J225+J226+J248+J251+J264+J273+J285+J287+J319+J321+J331+J333+J349+J355+J360+J377+J379+J387+J391+J394+J399+J410+J419+J429+J430+J433+J440+J441+J443+J455+J458+J470+J471+J477+J478+J480+J486+J487+J495+J498+J506))</f>
        <v>8.0560759561912592E-3</v>
      </c>
      <c r="J517" s="92" t="s">
        <v>10</v>
      </c>
    </row>
    <row r="518" spans="1:13" ht="17.25" customHeight="1" thickBot="1" x14ac:dyDescent="0.3">
      <c r="A518"/>
      <c r="B518"/>
      <c r="C518"/>
      <c r="D518" s="60"/>
      <c r="E518" s="60"/>
      <c r="F518"/>
      <c r="G518" s="60"/>
      <c r="H518" s="107"/>
      <c r="I518" s="73"/>
      <c r="J518" s="154">
        <f>I517*F536</f>
        <v>19.949985937152473</v>
      </c>
      <c r="K518" t="s">
        <v>1075</v>
      </c>
    </row>
    <row r="519" spans="1:13" ht="16.5" thickBot="1" x14ac:dyDescent="0.3">
      <c r="A519"/>
      <c r="B519"/>
      <c r="C519"/>
      <c r="D519" s="60"/>
      <c r="E519" s="60"/>
      <c r="F519"/>
      <c r="G519" s="60"/>
      <c r="H519" s="60"/>
      <c r="I519" s="56"/>
      <c r="J519" s="74">
        <v>2406.6999999999998</v>
      </c>
      <c r="K519" t="s">
        <v>1077</v>
      </c>
    </row>
    <row r="520" spans="1:13" ht="79.5" thickBot="1" x14ac:dyDescent="0.3">
      <c r="A520" s="3" t="s">
        <v>40</v>
      </c>
      <c r="B520" s="3"/>
      <c r="C520" s="32" t="s">
        <v>41</v>
      </c>
      <c r="D520" s="62" t="s">
        <v>587</v>
      </c>
      <c r="E520" s="62" t="s">
        <v>43</v>
      </c>
      <c r="F520" s="2" t="s">
        <v>588</v>
      </c>
      <c r="G520"/>
      <c r="H520"/>
      <c r="I520" s="56"/>
      <c r="J520"/>
    </row>
    <row r="521" spans="1:13" ht="18.75" x14ac:dyDescent="0.3">
      <c r="A521" s="33">
        <v>1902721</v>
      </c>
      <c r="B521" s="33"/>
      <c r="C521" s="34"/>
      <c r="D521" s="122">
        <v>4285.51</v>
      </c>
      <c r="E521" s="122">
        <v>4643.4290000000001</v>
      </c>
      <c r="F521" s="123">
        <f>E521-D521</f>
        <v>357.91899999999987</v>
      </c>
      <c r="G521" s="1"/>
      <c r="H521"/>
      <c r="I521" s="60"/>
      <c r="J521"/>
    </row>
    <row r="522" spans="1:13" ht="15.75" x14ac:dyDescent="0.25">
      <c r="A522" s="35"/>
      <c r="B522" s="35"/>
      <c r="C522" s="36"/>
      <c r="D522" s="63"/>
      <c r="E522" s="63"/>
      <c r="F522" s="37"/>
      <c r="G522"/>
      <c r="H522"/>
      <c r="I522"/>
      <c r="J522"/>
    </row>
    <row r="523" spans="1:13" ht="18.75" x14ac:dyDescent="0.3">
      <c r="A523" s="206" t="s">
        <v>565</v>
      </c>
      <c r="B523" s="206"/>
      <c r="C523" s="206"/>
      <c r="D523" s="206"/>
      <c r="E523" s="206"/>
      <c r="F523" s="38">
        <f>27403+3476.3</f>
        <v>30879.3</v>
      </c>
      <c r="G523"/>
      <c r="H523"/>
      <c r="I523"/>
      <c r="J523"/>
    </row>
    <row r="524" spans="1:13" ht="18.75" x14ac:dyDescent="0.3">
      <c r="A524" s="80"/>
      <c r="B524" s="118"/>
      <c r="C524" s="80"/>
      <c r="D524" s="64"/>
      <c r="E524" s="64"/>
      <c r="F524" s="38"/>
      <c r="G524"/>
      <c r="H524"/>
      <c r="I524"/>
      <c r="J524"/>
    </row>
    <row r="525" spans="1:13" ht="18.75" x14ac:dyDescent="0.3">
      <c r="A525" s="80" t="s">
        <v>571</v>
      </c>
      <c r="B525" s="118"/>
      <c r="C525" s="80"/>
      <c r="D525" s="64"/>
      <c r="E525" s="64"/>
      <c r="F525" s="38">
        <v>642.54</v>
      </c>
      <c r="G525"/>
      <c r="H525"/>
      <c r="I525"/>
      <c r="J525"/>
    </row>
    <row r="526" spans="1:13" ht="23.25" customHeight="1" x14ac:dyDescent="0.3">
      <c r="A526" s="201" t="s">
        <v>566</v>
      </c>
      <c r="B526" s="201"/>
      <c r="C526" s="201"/>
      <c r="D526" s="201"/>
      <c r="E526" s="201"/>
      <c r="F526" s="48">
        <v>5.0999999999999997E-2</v>
      </c>
      <c r="G526"/>
      <c r="H526"/>
      <c r="I526"/>
      <c r="J526"/>
    </row>
    <row r="527" spans="1:13" ht="23.25" customHeight="1" x14ac:dyDescent="0.3">
      <c r="A527" s="207" t="s">
        <v>1073</v>
      </c>
      <c r="B527" s="207"/>
      <c r="C527" s="207"/>
      <c r="D527" s="207"/>
      <c r="E527" s="207"/>
      <c r="F527" s="150">
        <v>29.885999999999999</v>
      </c>
      <c r="G527"/>
      <c r="H527"/>
      <c r="I527"/>
      <c r="J527"/>
    </row>
    <row r="528" spans="1:13" ht="23.25" customHeight="1" x14ac:dyDescent="0.3">
      <c r="A528" s="151" t="s">
        <v>1074</v>
      </c>
      <c r="B528" s="151"/>
      <c r="C528" s="151"/>
      <c r="D528" s="151"/>
      <c r="E528" s="151"/>
      <c r="F528" s="150">
        <v>56.545000000000002</v>
      </c>
      <c r="G528"/>
      <c r="H528"/>
      <c r="I528"/>
      <c r="J528"/>
    </row>
    <row r="529" spans="1:10" ht="48" customHeight="1" x14ac:dyDescent="0.3">
      <c r="A529" s="202" t="s">
        <v>568</v>
      </c>
      <c r="B529" s="202"/>
      <c r="C529" s="202"/>
      <c r="D529" s="202"/>
      <c r="E529" s="202"/>
      <c r="F529" s="49">
        <f>F525*F526</f>
        <v>32.769539999999999</v>
      </c>
      <c r="G529"/>
      <c r="H529"/>
      <c r="I529"/>
      <c r="J529"/>
    </row>
    <row r="530" spans="1:10" ht="43.15" customHeight="1" x14ac:dyDescent="0.3">
      <c r="A530" s="202" t="s">
        <v>567</v>
      </c>
      <c r="B530" s="202"/>
      <c r="C530" s="202"/>
      <c r="D530" s="202"/>
      <c r="E530" s="202"/>
      <c r="F530" s="49">
        <f>F521-F529</f>
        <v>325.14945999999986</v>
      </c>
      <c r="G530"/>
      <c r="H530"/>
      <c r="I530"/>
      <c r="J530"/>
    </row>
    <row r="531" spans="1:10" ht="39" customHeight="1" x14ac:dyDescent="0.3">
      <c r="A531" s="202" t="s">
        <v>569</v>
      </c>
      <c r="B531" s="202"/>
      <c r="C531" s="202"/>
      <c r="D531" s="202"/>
      <c r="E531" s="202"/>
      <c r="F531" s="49">
        <f>H516+I516+K516</f>
        <v>210.97158520000016</v>
      </c>
      <c r="G531"/>
      <c r="H531"/>
      <c r="I531"/>
      <c r="J531"/>
    </row>
    <row r="532" spans="1:10" ht="18.75" x14ac:dyDescent="0.3">
      <c r="A532" s="80" t="s">
        <v>570</v>
      </c>
      <c r="B532" s="118"/>
      <c r="C532" s="80"/>
      <c r="D532" s="64"/>
      <c r="E532" s="64"/>
      <c r="F532" s="47">
        <v>0</v>
      </c>
      <c r="G532"/>
      <c r="H532"/>
      <c r="I532"/>
      <c r="J532"/>
    </row>
    <row r="533" spans="1:10" ht="18.75" x14ac:dyDescent="0.3">
      <c r="A533" s="80" t="s">
        <v>584</v>
      </c>
      <c r="B533" s="118"/>
      <c r="C533" s="80"/>
      <c r="D533" s="64"/>
      <c r="E533" s="64"/>
      <c r="F533" s="47">
        <v>0</v>
      </c>
      <c r="G533"/>
      <c r="H533"/>
      <c r="I533"/>
      <c r="J533"/>
    </row>
    <row r="534" spans="1:10" ht="60.6" customHeight="1" x14ac:dyDescent="0.3">
      <c r="A534" s="202" t="s">
        <v>585</v>
      </c>
      <c r="B534" s="202"/>
      <c r="C534" s="202"/>
      <c r="D534" s="202"/>
      <c r="E534" s="202"/>
      <c r="F534" s="110">
        <f>F530-F531-(F532-F533)</f>
        <v>114.1778747999997</v>
      </c>
      <c r="G534"/>
      <c r="H534"/>
      <c r="I534"/>
      <c r="J534"/>
    </row>
    <row r="535" spans="1:10" ht="49.9" customHeight="1" x14ac:dyDescent="0.3">
      <c r="A535" s="202" t="s">
        <v>572</v>
      </c>
      <c r="B535" s="202"/>
      <c r="C535" s="202"/>
      <c r="D535" s="202"/>
      <c r="E535" s="202"/>
      <c r="F535" s="57">
        <v>3207</v>
      </c>
      <c r="G535"/>
      <c r="H535"/>
      <c r="I535"/>
      <c r="J535"/>
    </row>
    <row r="536" spans="1:10" ht="30.6" customHeight="1" x14ac:dyDescent="0.3">
      <c r="A536" s="203" t="s">
        <v>576</v>
      </c>
      <c r="B536" s="203"/>
      <c r="C536" s="203"/>
      <c r="D536" s="203"/>
      <c r="E536" s="203"/>
      <c r="F536" s="111">
        <v>2476.39</v>
      </c>
      <c r="G536"/>
      <c r="H536"/>
      <c r="I536"/>
      <c r="J536"/>
    </row>
    <row r="537" spans="1:10" ht="18.75" customHeight="1" x14ac:dyDescent="0.3">
      <c r="A537" s="203" t="s">
        <v>577</v>
      </c>
      <c r="B537" s="203"/>
      <c r="C537" s="203"/>
      <c r="D537" s="203"/>
      <c r="E537" s="203"/>
      <c r="F537" s="50">
        <v>4.29</v>
      </c>
      <c r="G537"/>
      <c r="H537"/>
      <c r="I537"/>
      <c r="J537"/>
    </row>
    <row r="538" spans="1:10" ht="27" customHeight="1" x14ac:dyDescent="0.3">
      <c r="A538" s="203" t="s">
        <v>578</v>
      </c>
      <c r="B538" s="203"/>
      <c r="C538" s="203"/>
      <c r="D538" s="203"/>
      <c r="E538" s="203"/>
      <c r="F538" s="50">
        <v>29.12</v>
      </c>
      <c r="G538"/>
      <c r="H538"/>
      <c r="I538"/>
      <c r="J538"/>
    </row>
    <row r="539" spans="1:10" ht="40.5" customHeight="1" x14ac:dyDescent="0.3">
      <c r="A539" s="202" t="s">
        <v>579</v>
      </c>
      <c r="B539" s="202"/>
      <c r="C539" s="202"/>
      <c r="D539" s="202"/>
      <c r="E539" s="202"/>
      <c r="F539" s="51">
        <f>F521/(F529+F530)*F526</f>
        <v>5.0999999999999997E-2</v>
      </c>
      <c r="G539"/>
      <c r="H539"/>
      <c r="I539"/>
      <c r="J539"/>
    </row>
    <row r="540" spans="1:10" ht="18.75" x14ac:dyDescent="0.3">
      <c r="A540" s="52" t="s">
        <v>573</v>
      </c>
      <c r="B540" s="52"/>
      <c r="C540" s="77"/>
      <c r="D540" s="78"/>
      <c r="E540" s="78"/>
      <c r="F540" s="49"/>
      <c r="G540"/>
      <c r="H540"/>
      <c r="I540"/>
      <c r="J540"/>
    </row>
    <row r="541" spans="1:10" ht="64.150000000000006" customHeight="1" x14ac:dyDescent="0.3">
      <c r="A541" s="205" t="s">
        <v>580</v>
      </c>
      <c r="B541" s="205"/>
      <c r="C541" s="205"/>
      <c r="D541" s="205"/>
      <c r="E541" s="205"/>
      <c r="F541" s="53">
        <f>F538+F539*F536</f>
        <v>155.41588999999999</v>
      </c>
      <c r="G541" s="113"/>
      <c r="H541"/>
      <c r="I541"/>
      <c r="J541"/>
    </row>
    <row r="542" spans="1:10" ht="64.150000000000006" customHeight="1" x14ac:dyDescent="0.3">
      <c r="A542" s="203" t="s">
        <v>581</v>
      </c>
      <c r="B542" s="203"/>
      <c r="C542" s="203"/>
      <c r="D542" s="203"/>
      <c r="E542" s="203"/>
      <c r="F542" s="53">
        <f>F539*F536*3.6</f>
        <v>454.66520399999996</v>
      </c>
      <c r="G542"/>
      <c r="H542"/>
      <c r="I542"/>
      <c r="J542"/>
    </row>
    <row r="543" spans="1:10" ht="15" x14ac:dyDescent="0.25">
      <c r="A543" s="54" t="s">
        <v>574</v>
      </c>
      <c r="B543" s="54"/>
      <c r="C543" s="55"/>
      <c r="D543" s="78"/>
      <c r="E543" s="78"/>
      <c r="F543"/>
      <c r="G543"/>
      <c r="H543"/>
      <c r="I543"/>
      <c r="J543"/>
    </row>
    <row r="544" spans="1:10" ht="18.75" x14ac:dyDescent="0.3">
      <c r="A544" s="201" t="s">
        <v>595</v>
      </c>
      <c r="B544" s="201"/>
      <c r="C544" s="201"/>
      <c r="D544" s="201"/>
      <c r="E544" s="201"/>
      <c r="F544" s="112">
        <f>F534/F523*F536</f>
        <v>9.1565853946161742</v>
      </c>
      <c r="G544"/>
      <c r="H544" s="60"/>
      <c r="I544"/>
      <c r="J544"/>
    </row>
    <row r="545" spans="1:10" ht="15" x14ac:dyDescent="0.25">
      <c r="A545"/>
      <c r="B545"/>
      <c r="C545"/>
      <c r="D545" s="60"/>
      <c r="E545" s="60"/>
      <c r="F545"/>
      <c r="G545"/>
      <c r="H545"/>
      <c r="I545"/>
      <c r="J545"/>
    </row>
    <row r="546" spans="1:10" ht="15" x14ac:dyDescent="0.25">
      <c r="A546" s="54" t="s">
        <v>575</v>
      </c>
      <c r="B546" s="54"/>
      <c r="C546" s="55"/>
      <c r="D546" s="78"/>
      <c r="E546" s="78"/>
      <c r="F546"/>
      <c r="G546"/>
      <c r="H546"/>
      <c r="I546"/>
      <c r="J546"/>
    </row>
    <row r="547" spans="1:10" ht="26.25" customHeight="1" x14ac:dyDescent="0.25">
      <c r="A547" s="201" t="s">
        <v>582</v>
      </c>
      <c r="B547" s="201"/>
      <c r="C547" s="201"/>
      <c r="D547" s="201"/>
      <c r="E547" s="201"/>
      <c r="F547" s="142">
        <f>(F530*F536+F535*F537)/F523</f>
        <v>26.521161465752126</v>
      </c>
      <c r="G547"/>
      <c r="H547"/>
      <c r="I547"/>
      <c r="J547"/>
    </row>
    <row r="548" spans="1:10" ht="15" x14ac:dyDescent="0.25">
      <c r="A548"/>
      <c r="B548"/>
      <c r="C548"/>
      <c r="D548" s="60"/>
      <c r="E548" s="60"/>
      <c r="F548" s="65"/>
      <c r="G548"/>
      <c r="H548"/>
      <c r="I548"/>
      <c r="J548"/>
    </row>
    <row r="549" spans="1:10" ht="15" x14ac:dyDescent="0.25">
      <c r="J549"/>
    </row>
    <row r="550" spans="1:10" ht="15" x14ac:dyDescent="0.25">
      <c r="J550"/>
    </row>
    <row r="551" spans="1:10" ht="15" x14ac:dyDescent="0.25">
      <c r="F551" s="153">
        <f>J518+F544</f>
        <v>29.106571331768649</v>
      </c>
      <c r="G551" s="149" t="s">
        <v>1076</v>
      </c>
      <c r="I551" s="149"/>
      <c r="J551"/>
    </row>
    <row r="552" spans="1:10" ht="15" x14ac:dyDescent="0.25"/>
    <row r="553" spans="1:10" ht="15" x14ac:dyDescent="0.25"/>
    <row r="554" spans="1:10" ht="15" x14ac:dyDescent="0.25"/>
    <row r="555" spans="1:10" ht="15" x14ac:dyDescent="0.25"/>
    <row r="556" spans="1:10" ht="15" x14ac:dyDescent="0.25"/>
    <row r="557" spans="1:10" ht="15" x14ac:dyDescent="0.25"/>
    <row r="558" spans="1:10" ht="15" x14ac:dyDescent="0.25"/>
    <row r="559" spans="1:10" ht="15" x14ac:dyDescent="0.25"/>
    <row r="560" spans="1:1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</sheetData>
  <autoFilter ref="A5:M518"/>
  <mergeCells count="33">
    <mergeCell ref="M338:M341"/>
    <mergeCell ref="M78:M88"/>
    <mergeCell ref="A539:E539"/>
    <mergeCell ref="A541:E541"/>
    <mergeCell ref="A542:E542"/>
    <mergeCell ref="A523:E523"/>
    <mergeCell ref="A526:E526"/>
    <mergeCell ref="A529:E529"/>
    <mergeCell ref="A530:E530"/>
    <mergeCell ref="A531:E531"/>
    <mergeCell ref="A527:E527"/>
    <mergeCell ref="A544:E544"/>
    <mergeCell ref="A547:E547"/>
    <mergeCell ref="A534:E534"/>
    <mergeCell ref="A535:E535"/>
    <mergeCell ref="A536:E536"/>
    <mergeCell ref="A537:E537"/>
    <mergeCell ref="A538:E538"/>
    <mergeCell ref="A1:J2"/>
    <mergeCell ref="A3:C3"/>
    <mergeCell ref="D3:E3"/>
    <mergeCell ref="F3:G4"/>
    <mergeCell ref="H3:I4"/>
    <mergeCell ref="A4:C4"/>
    <mergeCell ref="D4:E4"/>
    <mergeCell ref="G5:G6"/>
    <mergeCell ref="H5:H6"/>
    <mergeCell ref="I5:I6"/>
    <mergeCell ref="A5:A6"/>
    <mergeCell ref="C5:C6"/>
    <mergeCell ref="D5:D6"/>
    <mergeCell ref="E5:E6"/>
    <mergeCell ref="F5:F6"/>
  </mergeCells>
  <pageMargins left="0.7" right="0.7" top="0.75" bottom="0.75" header="0.3" footer="0.3"/>
  <pageSetup paperSize="9" scale="5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15"/>
  <sheetViews>
    <sheetView topLeftCell="A206" zoomScale="120" zoomScaleNormal="120" workbookViewId="0">
      <selection activeCell="E215" sqref="E215"/>
    </sheetView>
  </sheetViews>
  <sheetFormatPr defaultRowHeight="15" x14ac:dyDescent="0.25"/>
  <cols>
    <col min="1" max="1" width="11.28515625" bestFit="1" customWidth="1"/>
    <col min="2" max="2" width="28.42578125" customWidth="1"/>
    <col min="3" max="3" width="14.28515625" customWidth="1"/>
    <col min="4" max="4" width="11.42578125" customWidth="1"/>
    <col min="5" max="5" width="15.42578125" customWidth="1"/>
  </cols>
  <sheetData>
    <row r="1" spans="1:5" ht="31.5" customHeight="1" x14ac:dyDescent="0.25">
      <c r="B1" s="208" t="s">
        <v>39</v>
      </c>
      <c r="C1" s="208"/>
      <c r="D1" s="208"/>
      <c r="E1" s="208"/>
    </row>
    <row r="2" spans="1:5" x14ac:dyDescent="0.25">
      <c r="B2" s="211"/>
      <c r="C2" s="201"/>
    </row>
    <row r="4" spans="1:5" ht="47.25" x14ac:dyDescent="0.25">
      <c r="A4" s="41" t="s">
        <v>48</v>
      </c>
      <c r="B4" s="41" t="s">
        <v>47</v>
      </c>
      <c r="C4" s="41" t="s">
        <v>49</v>
      </c>
      <c r="D4" s="9"/>
      <c r="E4" s="96" t="s">
        <v>1066</v>
      </c>
    </row>
    <row r="5" spans="1:5" ht="15.75" x14ac:dyDescent="0.25">
      <c r="A5" s="27">
        <v>1</v>
      </c>
      <c r="B5" s="30"/>
      <c r="C5" s="31">
        <v>14.7</v>
      </c>
      <c r="D5" s="9"/>
      <c r="E5" s="95"/>
    </row>
    <row r="6" spans="1:5" ht="15.75" x14ac:dyDescent="0.25">
      <c r="A6" s="27">
        <f>1+A5</f>
        <v>2</v>
      </c>
      <c r="B6" s="30"/>
      <c r="C6" s="31">
        <v>16.100000000000001</v>
      </c>
      <c r="D6" s="9"/>
      <c r="E6" s="95"/>
    </row>
    <row r="7" spans="1:5" ht="15.75" x14ac:dyDescent="0.25">
      <c r="A7" s="27">
        <f t="shared" ref="A7:A70" si="0">1+A6</f>
        <v>3</v>
      </c>
      <c r="B7" s="30"/>
      <c r="C7" s="31">
        <v>15</v>
      </c>
      <c r="D7" s="9"/>
      <c r="E7" s="95"/>
    </row>
    <row r="8" spans="1:5" ht="15.75" x14ac:dyDescent="0.25">
      <c r="A8" s="27">
        <f t="shared" si="0"/>
        <v>4</v>
      </c>
      <c r="B8" s="30"/>
      <c r="C8" s="31">
        <v>15.8</v>
      </c>
      <c r="D8" s="9"/>
      <c r="E8" s="95"/>
    </row>
    <row r="9" spans="1:5" ht="15.75" x14ac:dyDescent="0.25">
      <c r="A9" s="27">
        <f t="shared" si="0"/>
        <v>5</v>
      </c>
      <c r="B9" s="30"/>
      <c r="C9" s="31">
        <v>17</v>
      </c>
      <c r="D9" s="9"/>
      <c r="E9" s="95"/>
    </row>
    <row r="10" spans="1:5" ht="15.75" x14ac:dyDescent="0.25">
      <c r="A10" s="27">
        <f t="shared" si="0"/>
        <v>6</v>
      </c>
      <c r="B10" s="30"/>
      <c r="C10" s="31">
        <v>18.399999999999999</v>
      </c>
      <c r="D10" s="9"/>
      <c r="E10" s="95"/>
    </row>
    <row r="11" spans="1:5" ht="15.75" x14ac:dyDescent="0.25">
      <c r="A11" s="27">
        <f t="shared" si="0"/>
        <v>7</v>
      </c>
      <c r="B11" s="30"/>
      <c r="C11" s="31">
        <v>15.8</v>
      </c>
      <c r="D11" s="9"/>
      <c r="E11" s="95"/>
    </row>
    <row r="12" spans="1:5" ht="15.75" x14ac:dyDescent="0.25">
      <c r="A12" s="27">
        <f t="shared" si="0"/>
        <v>8</v>
      </c>
      <c r="B12" s="30"/>
      <c r="C12" s="31">
        <v>17.8</v>
      </c>
      <c r="D12" s="9"/>
      <c r="E12" s="95"/>
    </row>
    <row r="13" spans="1:5" ht="15.75" x14ac:dyDescent="0.25">
      <c r="A13" s="27">
        <f t="shared" si="0"/>
        <v>9</v>
      </c>
      <c r="B13" s="30"/>
      <c r="C13" s="31">
        <v>19.600000000000001</v>
      </c>
      <c r="D13" s="9"/>
      <c r="E13" s="95"/>
    </row>
    <row r="14" spans="1:5" ht="15.75" x14ac:dyDescent="0.25">
      <c r="A14" s="27">
        <f t="shared" si="0"/>
        <v>10</v>
      </c>
      <c r="B14" s="30"/>
      <c r="C14" s="31">
        <v>17</v>
      </c>
      <c r="D14" s="9"/>
      <c r="E14" s="95"/>
    </row>
    <row r="15" spans="1:5" ht="15.75" x14ac:dyDescent="0.25">
      <c r="A15" s="27">
        <f t="shared" si="0"/>
        <v>11</v>
      </c>
      <c r="B15" s="30"/>
      <c r="C15" s="31">
        <v>19</v>
      </c>
      <c r="D15" s="9"/>
      <c r="E15" s="95"/>
    </row>
    <row r="16" spans="1:5" ht="15.75" x14ac:dyDescent="0.25">
      <c r="A16" s="27">
        <f t="shared" si="0"/>
        <v>12</v>
      </c>
      <c r="B16" s="30"/>
      <c r="C16" s="31">
        <v>16.8</v>
      </c>
      <c r="D16" s="9"/>
      <c r="E16" s="95"/>
    </row>
    <row r="17" spans="1:5" ht="15.75" x14ac:dyDescent="0.25">
      <c r="A17" s="27">
        <f t="shared" si="0"/>
        <v>13</v>
      </c>
      <c r="B17" s="30"/>
      <c r="C17" s="31">
        <v>16.100000000000001</v>
      </c>
      <c r="D17" s="9"/>
      <c r="E17" s="95"/>
    </row>
    <row r="18" spans="1:5" ht="15.75" x14ac:dyDescent="0.25">
      <c r="A18" s="27">
        <f t="shared" si="0"/>
        <v>14</v>
      </c>
      <c r="B18" s="30"/>
      <c r="C18" s="31">
        <v>17.5</v>
      </c>
      <c r="D18" s="9"/>
      <c r="E18" s="95"/>
    </row>
    <row r="19" spans="1:5" ht="15.75" x14ac:dyDescent="0.25">
      <c r="A19" s="27">
        <f t="shared" si="0"/>
        <v>15</v>
      </c>
      <c r="B19" s="28"/>
      <c r="C19" s="31">
        <v>17.8</v>
      </c>
      <c r="D19" s="24"/>
      <c r="E19" s="95"/>
    </row>
    <row r="20" spans="1:5" ht="30.75" customHeight="1" x14ac:dyDescent="0.25">
      <c r="A20" s="27">
        <f t="shared" si="0"/>
        <v>16</v>
      </c>
      <c r="B20" s="26"/>
      <c r="C20" s="31">
        <v>18.399999999999999</v>
      </c>
      <c r="D20" s="9"/>
      <c r="E20" s="95"/>
    </row>
    <row r="21" spans="1:5" ht="15.75" x14ac:dyDescent="0.25">
      <c r="A21" s="27">
        <f t="shared" si="0"/>
        <v>17</v>
      </c>
      <c r="B21" s="28"/>
      <c r="C21" s="31">
        <v>18.100000000000001</v>
      </c>
      <c r="D21" s="9"/>
      <c r="E21" s="95"/>
    </row>
    <row r="22" spans="1:5" ht="15.75" x14ac:dyDescent="0.25">
      <c r="A22" s="27">
        <f t="shared" si="0"/>
        <v>18</v>
      </c>
      <c r="B22" s="30"/>
      <c r="C22" s="31">
        <v>18.399999999999999</v>
      </c>
      <c r="D22" s="9"/>
      <c r="E22" s="95"/>
    </row>
    <row r="23" spans="1:5" ht="15.75" x14ac:dyDescent="0.25">
      <c r="A23" s="27">
        <f t="shared" si="0"/>
        <v>19</v>
      </c>
      <c r="B23" s="30"/>
      <c r="C23" s="31">
        <v>19.2</v>
      </c>
      <c r="D23" s="9"/>
      <c r="E23" s="95"/>
    </row>
    <row r="24" spans="1:5" ht="17.25" customHeight="1" x14ac:dyDescent="0.25">
      <c r="A24" s="27">
        <f t="shared" si="0"/>
        <v>20</v>
      </c>
      <c r="B24" s="26"/>
      <c r="C24" s="31">
        <v>17.100000000000001</v>
      </c>
      <c r="D24" s="9"/>
      <c r="E24" s="95"/>
    </row>
    <row r="25" spans="1:5" ht="15.75" x14ac:dyDescent="0.25">
      <c r="A25" s="27">
        <f t="shared" si="0"/>
        <v>21</v>
      </c>
      <c r="B25" s="30"/>
      <c r="C25" s="31">
        <v>16.399999999999999</v>
      </c>
      <c r="D25" s="9"/>
      <c r="E25" s="95"/>
    </row>
    <row r="26" spans="1:5" ht="15.75" customHeight="1" x14ac:dyDescent="0.25">
      <c r="A26" s="27">
        <f t="shared" si="0"/>
        <v>22</v>
      </c>
      <c r="B26" s="26"/>
      <c r="C26" s="31">
        <v>18.5</v>
      </c>
      <c r="D26" s="9"/>
      <c r="E26" s="95"/>
    </row>
    <row r="27" spans="1:5" ht="15.75" x14ac:dyDescent="0.25">
      <c r="A27" s="27">
        <f t="shared" si="0"/>
        <v>23</v>
      </c>
      <c r="B27" s="30"/>
      <c r="C27" s="31">
        <v>19.600000000000001</v>
      </c>
      <c r="D27" s="9"/>
      <c r="E27" s="95"/>
    </row>
    <row r="28" spans="1:5" ht="15.75" x14ac:dyDescent="0.25">
      <c r="A28" s="27">
        <f t="shared" si="0"/>
        <v>24</v>
      </c>
      <c r="B28" s="26"/>
      <c r="C28" s="31">
        <v>22.3</v>
      </c>
      <c r="D28" s="9"/>
      <c r="E28" s="95"/>
    </row>
    <row r="29" spans="1:5" ht="15.75" x14ac:dyDescent="0.25">
      <c r="A29" s="27">
        <f t="shared" si="0"/>
        <v>25</v>
      </c>
      <c r="B29" s="28"/>
      <c r="C29" s="31">
        <v>17.5</v>
      </c>
      <c r="D29" s="9"/>
      <c r="E29" s="95"/>
    </row>
    <row r="30" spans="1:5" ht="15.75" x14ac:dyDescent="0.25">
      <c r="A30" s="27">
        <f t="shared" si="0"/>
        <v>26</v>
      </c>
      <c r="B30" s="30"/>
      <c r="C30" s="31">
        <v>17.399999999999999</v>
      </c>
      <c r="D30" s="9"/>
      <c r="E30" s="95"/>
    </row>
    <row r="31" spans="1:5" ht="15.75" x14ac:dyDescent="0.25">
      <c r="A31" s="27">
        <f t="shared" si="0"/>
        <v>27</v>
      </c>
      <c r="B31" s="28"/>
      <c r="C31" s="31">
        <v>21.4</v>
      </c>
      <c r="D31" s="9"/>
      <c r="E31" s="95"/>
    </row>
    <row r="32" spans="1:5" ht="15.75" x14ac:dyDescent="0.25">
      <c r="A32" s="27">
        <f t="shared" si="0"/>
        <v>28</v>
      </c>
      <c r="B32" s="30"/>
      <c r="C32" s="31">
        <v>22.3</v>
      </c>
      <c r="D32" s="9"/>
      <c r="E32" s="95"/>
    </row>
    <row r="33" spans="1:5" ht="15.75" x14ac:dyDescent="0.25">
      <c r="A33" s="27">
        <f t="shared" si="0"/>
        <v>29</v>
      </c>
      <c r="B33" s="28"/>
      <c r="C33" s="31">
        <v>19.100000000000001</v>
      </c>
      <c r="D33" s="9"/>
      <c r="E33" s="95"/>
    </row>
    <row r="34" spans="1:5" ht="26.25" customHeight="1" x14ac:dyDescent="0.25">
      <c r="A34" s="27">
        <f t="shared" si="0"/>
        <v>30</v>
      </c>
      <c r="B34" s="26"/>
      <c r="C34" s="31">
        <v>22.3</v>
      </c>
      <c r="D34" s="9"/>
      <c r="E34" s="95"/>
    </row>
    <row r="35" spans="1:5" ht="15.75" x14ac:dyDescent="0.25">
      <c r="A35" s="27">
        <f t="shared" si="0"/>
        <v>31</v>
      </c>
      <c r="B35" s="30"/>
      <c r="C35" s="31">
        <v>18.399999999999999</v>
      </c>
      <c r="D35" s="9"/>
      <c r="E35" s="95"/>
    </row>
    <row r="36" spans="1:5" ht="15.75" x14ac:dyDescent="0.25">
      <c r="A36" s="27">
        <f t="shared" si="0"/>
        <v>32</v>
      </c>
      <c r="B36" s="30"/>
      <c r="C36" s="31">
        <v>21.2</v>
      </c>
      <c r="D36" s="9"/>
      <c r="E36" s="95"/>
    </row>
    <row r="37" spans="1:5" ht="15.75" x14ac:dyDescent="0.25">
      <c r="A37" s="27">
        <f t="shared" si="0"/>
        <v>33</v>
      </c>
      <c r="B37" s="26"/>
      <c r="C37" s="31">
        <v>18.2</v>
      </c>
      <c r="D37" s="9"/>
      <c r="E37" s="95"/>
    </row>
    <row r="38" spans="1:5" ht="15.75" x14ac:dyDescent="0.25">
      <c r="A38" s="27">
        <f t="shared" si="0"/>
        <v>34</v>
      </c>
      <c r="B38" s="30"/>
      <c r="C38" s="31">
        <v>22.3</v>
      </c>
      <c r="D38" s="9"/>
      <c r="E38" s="95"/>
    </row>
    <row r="39" spans="1:5" ht="15.75" x14ac:dyDescent="0.25">
      <c r="A39" s="27">
        <f t="shared" si="0"/>
        <v>35</v>
      </c>
      <c r="B39" s="30"/>
      <c r="C39" s="31">
        <v>18.399999999999999</v>
      </c>
      <c r="D39" s="9"/>
      <c r="E39" s="95"/>
    </row>
    <row r="40" spans="1:5" ht="15.75" x14ac:dyDescent="0.25">
      <c r="A40" s="27">
        <f t="shared" si="0"/>
        <v>36</v>
      </c>
      <c r="B40" s="30"/>
      <c r="C40" s="31">
        <v>21.3</v>
      </c>
      <c r="D40" s="9"/>
      <c r="E40" s="95"/>
    </row>
    <row r="41" spans="1:5" ht="15.75" x14ac:dyDescent="0.25">
      <c r="A41" s="27">
        <f t="shared" si="0"/>
        <v>37</v>
      </c>
      <c r="B41" s="28"/>
      <c r="C41" s="31">
        <v>18.5</v>
      </c>
      <c r="D41" s="9"/>
      <c r="E41" s="95"/>
    </row>
    <row r="42" spans="1:5" ht="15.75" x14ac:dyDescent="0.25">
      <c r="A42" s="27">
        <f t="shared" si="0"/>
        <v>38</v>
      </c>
      <c r="B42" s="30"/>
      <c r="C42" s="31">
        <v>18.2</v>
      </c>
      <c r="D42" s="9"/>
      <c r="E42" s="95"/>
    </row>
    <row r="43" spans="1:5" ht="15.75" x14ac:dyDescent="0.25">
      <c r="A43" s="27">
        <f>1+A42</f>
        <v>39</v>
      </c>
      <c r="B43" s="30"/>
      <c r="C43" s="31">
        <v>18.7</v>
      </c>
      <c r="D43" s="9"/>
      <c r="E43" s="95"/>
    </row>
    <row r="44" spans="1:5" ht="15.75" x14ac:dyDescent="0.25">
      <c r="A44" s="27">
        <f t="shared" si="0"/>
        <v>40</v>
      </c>
      <c r="B44" s="30"/>
      <c r="C44" s="31">
        <v>21.2</v>
      </c>
      <c r="D44" s="9"/>
      <c r="E44" s="95"/>
    </row>
    <row r="45" spans="1:5" ht="15.75" x14ac:dyDescent="0.25">
      <c r="A45" s="27">
        <f t="shared" si="0"/>
        <v>41</v>
      </c>
      <c r="B45" s="30"/>
      <c r="C45" s="31">
        <v>18</v>
      </c>
      <c r="D45" s="9"/>
      <c r="E45" s="95"/>
    </row>
    <row r="46" spans="1:5" ht="15.75" x14ac:dyDescent="0.25">
      <c r="A46" s="27">
        <f t="shared" si="0"/>
        <v>42</v>
      </c>
      <c r="B46" s="30"/>
      <c r="C46" s="31">
        <v>20.399999999999999</v>
      </c>
      <c r="D46" s="9"/>
      <c r="E46" s="95"/>
    </row>
    <row r="47" spans="1:5" ht="15.75" x14ac:dyDescent="0.25">
      <c r="A47" s="27">
        <f t="shared" si="0"/>
        <v>43</v>
      </c>
      <c r="B47" s="28"/>
      <c r="C47" s="31">
        <v>18.100000000000001</v>
      </c>
      <c r="D47" s="9"/>
      <c r="E47" s="95"/>
    </row>
    <row r="48" spans="1:5" ht="15.75" x14ac:dyDescent="0.25">
      <c r="A48" s="27">
        <f t="shared" si="0"/>
        <v>44</v>
      </c>
      <c r="B48" s="30"/>
      <c r="C48" s="31">
        <v>18.7</v>
      </c>
      <c r="D48" s="9"/>
      <c r="E48" s="95"/>
    </row>
    <row r="49" spans="1:5" ht="15.75" x14ac:dyDescent="0.25">
      <c r="A49" s="27">
        <f t="shared" si="0"/>
        <v>45</v>
      </c>
      <c r="B49" s="26"/>
      <c r="C49" s="31">
        <v>18.100000000000001</v>
      </c>
      <c r="D49" s="9"/>
      <c r="E49" s="95"/>
    </row>
    <row r="50" spans="1:5" ht="15.75" x14ac:dyDescent="0.25">
      <c r="A50" s="27">
        <f t="shared" si="0"/>
        <v>46</v>
      </c>
      <c r="B50" s="30"/>
      <c r="C50" s="31">
        <v>18.7</v>
      </c>
      <c r="D50" s="9"/>
      <c r="E50" s="95"/>
    </row>
    <row r="51" spans="1:5" ht="15.75" x14ac:dyDescent="0.25">
      <c r="A51" s="27">
        <f t="shared" si="0"/>
        <v>47</v>
      </c>
      <c r="B51" s="30"/>
      <c r="C51" s="31">
        <v>18.3</v>
      </c>
      <c r="D51" s="9"/>
      <c r="E51" s="95"/>
    </row>
    <row r="52" spans="1:5" ht="27.75" customHeight="1" x14ac:dyDescent="0.25">
      <c r="A52" s="27">
        <f t="shared" si="0"/>
        <v>48</v>
      </c>
      <c r="B52" s="26"/>
      <c r="C52" s="31">
        <v>20.100000000000001</v>
      </c>
      <c r="D52" s="9"/>
      <c r="E52" s="95"/>
    </row>
    <row r="53" spans="1:5" ht="15.75" x14ac:dyDescent="0.25">
      <c r="A53" s="27">
        <f t="shared" si="0"/>
        <v>49</v>
      </c>
      <c r="B53" s="30"/>
      <c r="C53" s="31">
        <v>18.7</v>
      </c>
      <c r="D53" s="9"/>
      <c r="E53" s="95"/>
    </row>
    <row r="54" spans="1:5" ht="15.75" x14ac:dyDescent="0.25">
      <c r="A54" s="27">
        <f t="shared" si="0"/>
        <v>50</v>
      </c>
      <c r="B54" s="28"/>
      <c r="C54" s="31">
        <v>19.899999999999999</v>
      </c>
      <c r="D54" s="9"/>
      <c r="E54" s="95"/>
    </row>
    <row r="55" spans="1:5" ht="15.75" x14ac:dyDescent="0.25">
      <c r="A55" s="27">
        <f t="shared" si="0"/>
        <v>51</v>
      </c>
      <c r="B55" s="30"/>
      <c r="C55" s="31">
        <v>19.100000000000001</v>
      </c>
      <c r="D55" s="9"/>
      <c r="E55" s="95"/>
    </row>
    <row r="56" spans="1:5" ht="15.75" x14ac:dyDescent="0.25">
      <c r="A56" s="27">
        <f t="shared" si="0"/>
        <v>52</v>
      </c>
      <c r="B56" s="30"/>
      <c r="C56" s="31">
        <v>17.600000000000001</v>
      </c>
      <c r="D56" s="9"/>
      <c r="E56" s="95"/>
    </row>
    <row r="57" spans="1:5" ht="15.75" x14ac:dyDescent="0.25">
      <c r="A57" s="27">
        <f t="shared" si="0"/>
        <v>53</v>
      </c>
      <c r="B57" s="30"/>
      <c r="C57" s="31">
        <v>18.399999999999999</v>
      </c>
      <c r="D57" s="9"/>
      <c r="E57" s="95"/>
    </row>
    <row r="58" spans="1:5" ht="15.75" x14ac:dyDescent="0.25">
      <c r="A58" s="27">
        <f t="shared" si="0"/>
        <v>54</v>
      </c>
      <c r="B58" s="30"/>
      <c r="C58" s="31">
        <v>20.399999999999999</v>
      </c>
      <c r="D58" s="9"/>
      <c r="E58" s="95"/>
    </row>
    <row r="59" spans="1:5" ht="15.75" x14ac:dyDescent="0.25">
      <c r="A59" s="27">
        <f t="shared" si="0"/>
        <v>55</v>
      </c>
      <c r="B59" s="30"/>
      <c r="C59" s="31">
        <v>18.2</v>
      </c>
      <c r="D59" s="9"/>
      <c r="E59" s="95"/>
    </row>
    <row r="60" spans="1:5" ht="15.75" x14ac:dyDescent="0.25">
      <c r="A60" s="27">
        <f t="shared" si="0"/>
        <v>56</v>
      </c>
      <c r="B60" s="30"/>
      <c r="C60" s="31">
        <v>19.399999999999999</v>
      </c>
      <c r="D60" s="9"/>
      <c r="E60" s="95"/>
    </row>
    <row r="61" spans="1:5" ht="15.75" x14ac:dyDescent="0.25">
      <c r="A61" s="27">
        <f t="shared" si="0"/>
        <v>57</v>
      </c>
      <c r="B61" s="28"/>
      <c r="C61" s="31">
        <v>18.399999999999999</v>
      </c>
      <c r="D61" s="9"/>
      <c r="E61" s="95"/>
    </row>
    <row r="62" spans="1:5" ht="15.75" x14ac:dyDescent="0.25">
      <c r="A62" s="27">
        <f t="shared" si="0"/>
        <v>58</v>
      </c>
      <c r="B62" s="30"/>
      <c r="C62" s="31">
        <v>18.8</v>
      </c>
      <c r="D62" s="9"/>
      <c r="E62" s="95"/>
    </row>
    <row r="63" spans="1:5" ht="15.75" x14ac:dyDescent="0.25">
      <c r="A63" s="27">
        <f t="shared" si="0"/>
        <v>59</v>
      </c>
      <c r="B63" s="26"/>
      <c r="C63" s="31">
        <v>18.8</v>
      </c>
      <c r="D63" s="9"/>
      <c r="E63" s="95"/>
    </row>
    <row r="64" spans="1:5" ht="15.75" x14ac:dyDescent="0.25">
      <c r="A64" s="27">
        <f t="shared" si="0"/>
        <v>60</v>
      </c>
      <c r="B64" s="30"/>
      <c r="C64" s="31">
        <v>19.7</v>
      </c>
      <c r="D64" s="9"/>
      <c r="E64" s="95"/>
    </row>
    <row r="65" spans="1:5" ht="15.75" x14ac:dyDescent="0.25">
      <c r="A65" s="27">
        <f t="shared" si="0"/>
        <v>61</v>
      </c>
      <c r="B65" s="30"/>
      <c r="C65" s="31">
        <v>21.7</v>
      </c>
      <c r="D65" s="9"/>
      <c r="E65" s="95"/>
    </row>
    <row r="66" spans="1:5" ht="15.75" x14ac:dyDescent="0.25">
      <c r="A66" s="27">
        <f t="shared" si="0"/>
        <v>62</v>
      </c>
      <c r="B66" s="30"/>
      <c r="C66" s="31">
        <v>19.2</v>
      </c>
      <c r="D66" s="9"/>
      <c r="E66" s="95"/>
    </row>
    <row r="67" spans="1:5" ht="15.75" x14ac:dyDescent="0.25">
      <c r="A67" s="27">
        <f t="shared" si="0"/>
        <v>63</v>
      </c>
      <c r="B67" s="30"/>
      <c r="C67" s="31">
        <v>17.399999999999999</v>
      </c>
      <c r="D67" s="9"/>
      <c r="E67" s="95"/>
    </row>
    <row r="68" spans="1:5" ht="15.75" x14ac:dyDescent="0.25">
      <c r="A68" s="27">
        <f t="shared" si="0"/>
        <v>64</v>
      </c>
      <c r="B68" s="30"/>
      <c r="C68" s="31">
        <v>17.5</v>
      </c>
      <c r="D68" s="9"/>
      <c r="E68" s="95"/>
    </row>
    <row r="69" spans="1:5" ht="15.75" x14ac:dyDescent="0.25">
      <c r="A69" s="27">
        <f t="shared" si="0"/>
        <v>65</v>
      </c>
      <c r="B69" s="30"/>
      <c r="C69" s="31">
        <v>17.100000000000001</v>
      </c>
      <c r="D69" s="9"/>
      <c r="E69" s="95"/>
    </row>
    <row r="70" spans="1:5" ht="15.75" x14ac:dyDescent="0.25">
      <c r="A70" s="27">
        <f t="shared" si="0"/>
        <v>66</v>
      </c>
      <c r="B70" s="30"/>
      <c r="C70" s="31">
        <v>13.3</v>
      </c>
      <c r="D70" s="9"/>
      <c r="E70" s="95"/>
    </row>
    <row r="71" spans="1:5" ht="15.75" x14ac:dyDescent="0.25">
      <c r="A71" s="27">
        <f t="shared" ref="A71:A78" si="1">1+A70</f>
        <v>67</v>
      </c>
      <c r="B71" s="28"/>
      <c r="C71" s="31">
        <v>15.3</v>
      </c>
      <c r="D71" s="9"/>
      <c r="E71" s="95"/>
    </row>
    <row r="72" spans="1:5" ht="15.75" x14ac:dyDescent="0.25">
      <c r="A72" s="27">
        <f t="shared" si="1"/>
        <v>68</v>
      </c>
      <c r="B72" s="30"/>
      <c r="C72" s="31">
        <v>16.7</v>
      </c>
      <c r="D72" s="9"/>
      <c r="E72" s="95"/>
    </row>
    <row r="73" spans="1:5" ht="15.75" x14ac:dyDescent="0.25">
      <c r="A73" s="27">
        <f t="shared" si="1"/>
        <v>69</v>
      </c>
      <c r="B73" s="30"/>
      <c r="C73" s="31">
        <v>18</v>
      </c>
      <c r="D73" s="9"/>
      <c r="E73" s="95"/>
    </row>
    <row r="74" spans="1:5" ht="15.75" x14ac:dyDescent="0.25">
      <c r="A74" s="27">
        <f t="shared" si="1"/>
        <v>70</v>
      </c>
      <c r="B74" s="30"/>
      <c r="C74" s="31">
        <v>18.2</v>
      </c>
      <c r="D74" s="9"/>
      <c r="E74" s="95"/>
    </row>
    <row r="75" spans="1:5" ht="15.75" x14ac:dyDescent="0.25">
      <c r="A75" s="27">
        <f t="shared" si="1"/>
        <v>71</v>
      </c>
      <c r="B75" s="30"/>
      <c r="C75" s="31">
        <v>17.8</v>
      </c>
      <c r="D75" s="9"/>
      <c r="E75" s="95"/>
    </row>
    <row r="76" spans="1:5" ht="15.75" x14ac:dyDescent="0.25">
      <c r="A76" s="27">
        <f t="shared" si="1"/>
        <v>72</v>
      </c>
      <c r="B76" s="30"/>
      <c r="C76" s="31">
        <v>17.100000000000001</v>
      </c>
      <c r="D76" s="9"/>
      <c r="E76" s="95"/>
    </row>
    <row r="77" spans="1:5" ht="15.75" x14ac:dyDescent="0.25">
      <c r="A77" s="27">
        <f t="shared" si="1"/>
        <v>73</v>
      </c>
      <c r="B77" s="28"/>
      <c r="C77" s="31">
        <v>17.3</v>
      </c>
      <c r="D77" s="9"/>
      <c r="E77" s="95"/>
    </row>
    <row r="78" spans="1:5" ht="15.75" x14ac:dyDescent="0.25">
      <c r="A78" s="27">
        <f t="shared" si="1"/>
        <v>74</v>
      </c>
      <c r="B78" s="29"/>
      <c r="C78" s="31">
        <v>17.100000000000001</v>
      </c>
      <c r="D78" s="9"/>
      <c r="E78" s="95"/>
    </row>
    <row r="79" spans="1:5" ht="15.75" x14ac:dyDescent="0.25">
      <c r="A79" s="27">
        <f>1+A78</f>
        <v>75</v>
      </c>
      <c r="B79" s="30"/>
      <c r="C79" s="31">
        <v>14.7</v>
      </c>
      <c r="D79" s="9"/>
      <c r="E79" s="95"/>
    </row>
    <row r="80" spans="1:5" ht="15.75" x14ac:dyDescent="0.25">
      <c r="A80" s="27">
        <f t="shared" ref="A80:A99" si="2">1+A79</f>
        <v>76</v>
      </c>
      <c r="B80" s="30"/>
      <c r="C80" s="31">
        <v>14.8</v>
      </c>
      <c r="D80" s="9"/>
      <c r="E80" s="95"/>
    </row>
    <row r="81" spans="1:5" ht="15.75" x14ac:dyDescent="0.25">
      <c r="A81" s="27">
        <f t="shared" si="2"/>
        <v>77</v>
      </c>
      <c r="B81" s="28"/>
      <c r="C81" s="31">
        <v>16</v>
      </c>
      <c r="D81" s="9"/>
      <c r="E81" s="95"/>
    </row>
    <row r="82" spans="1:5" ht="15.75" x14ac:dyDescent="0.25">
      <c r="A82" s="27">
        <f t="shared" si="2"/>
        <v>78</v>
      </c>
      <c r="B82" s="30"/>
      <c r="C82" s="31">
        <v>16.3</v>
      </c>
      <c r="D82" s="9"/>
      <c r="E82" s="95"/>
    </row>
    <row r="83" spans="1:5" ht="16.5" customHeight="1" x14ac:dyDescent="0.25">
      <c r="A83" s="27">
        <f t="shared" si="2"/>
        <v>79</v>
      </c>
      <c r="B83" s="26"/>
      <c r="C83" s="31">
        <v>17</v>
      </c>
      <c r="D83" s="9"/>
      <c r="E83" s="95"/>
    </row>
    <row r="84" spans="1:5" ht="15.75" x14ac:dyDescent="0.25">
      <c r="A84" s="27">
        <f t="shared" si="2"/>
        <v>80</v>
      </c>
      <c r="B84" s="30"/>
      <c r="C84" s="31">
        <v>17.8</v>
      </c>
      <c r="D84" s="9"/>
      <c r="E84" s="95"/>
    </row>
    <row r="85" spans="1:5" ht="15.75" x14ac:dyDescent="0.25">
      <c r="A85" s="27">
        <f t="shared" si="2"/>
        <v>81</v>
      </c>
      <c r="B85" s="30"/>
      <c r="C85" s="31">
        <v>16.600000000000001</v>
      </c>
      <c r="D85" s="9"/>
      <c r="E85" s="95"/>
    </row>
    <row r="86" spans="1:5" ht="31.5" customHeight="1" x14ac:dyDescent="0.25">
      <c r="A86" s="27">
        <f t="shared" si="2"/>
        <v>82</v>
      </c>
      <c r="B86" s="26"/>
      <c r="C86" s="31">
        <v>17</v>
      </c>
      <c r="D86" s="9"/>
      <c r="E86" s="95"/>
    </row>
    <row r="87" spans="1:5" ht="15.75" x14ac:dyDescent="0.25">
      <c r="A87" s="27">
        <f t="shared" si="2"/>
        <v>83</v>
      </c>
      <c r="B87" s="30"/>
      <c r="C87" s="31">
        <v>16.600000000000001</v>
      </c>
      <c r="D87" s="9"/>
      <c r="E87" s="95"/>
    </row>
    <row r="88" spans="1:5" ht="15.75" x14ac:dyDescent="0.25">
      <c r="A88" s="27">
        <f t="shared" si="2"/>
        <v>84</v>
      </c>
      <c r="B88" s="28"/>
      <c r="C88" s="31">
        <v>17</v>
      </c>
      <c r="D88" s="9"/>
      <c r="E88" s="95"/>
    </row>
    <row r="89" spans="1:5" ht="15.75" x14ac:dyDescent="0.25">
      <c r="A89" s="27">
        <f t="shared" si="2"/>
        <v>85</v>
      </c>
      <c r="B89" s="26"/>
      <c r="C89" s="31">
        <v>17.8</v>
      </c>
      <c r="D89" s="9"/>
      <c r="E89" s="95"/>
    </row>
    <row r="90" spans="1:5" ht="15.75" x14ac:dyDescent="0.25">
      <c r="A90" s="27">
        <f t="shared" si="2"/>
        <v>86</v>
      </c>
      <c r="B90" s="28"/>
      <c r="C90" s="31">
        <v>17.8</v>
      </c>
      <c r="D90" s="9"/>
      <c r="E90" s="95"/>
    </row>
    <row r="91" spans="1:5" ht="15.75" x14ac:dyDescent="0.25">
      <c r="A91" s="27">
        <f t="shared" si="2"/>
        <v>87</v>
      </c>
      <c r="B91" s="30"/>
      <c r="C91" s="31">
        <v>14.9</v>
      </c>
      <c r="D91" s="9"/>
      <c r="E91" s="95"/>
    </row>
    <row r="92" spans="1:5" ht="15.75" x14ac:dyDescent="0.25">
      <c r="A92" s="27">
        <f t="shared" si="2"/>
        <v>88</v>
      </c>
      <c r="B92" s="30"/>
      <c r="C92" s="31">
        <v>15.9</v>
      </c>
      <c r="D92" s="9"/>
      <c r="E92" s="95"/>
    </row>
    <row r="93" spans="1:5" ht="15.75" x14ac:dyDescent="0.25">
      <c r="A93" s="27">
        <f t="shared" si="2"/>
        <v>89</v>
      </c>
      <c r="B93" s="30"/>
      <c r="C93" s="31">
        <v>14.9</v>
      </c>
      <c r="D93" s="9"/>
      <c r="E93" s="95"/>
    </row>
    <row r="94" spans="1:5" ht="15.75" x14ac:dyDescent="0.25">
      <c r="A94" s="27">
        <f t="shared" si="2"/>
        <v>90</v>
      </c>
      <c r="B94" s="30"/>
      <c r="C94" s="31">
        <v>15.4</v>
      </c>
      <c r="D94" s="9"/>
      <c r="E94" s="95"/>
    </row>
    <row r="95" spans="1:5" ht="28.5" customHeight="1" x14ac:dyDescent="0.25">
      <c r="A95" s="27">
        <f t="shared" si="2"/>
        <v>91</v>
      </c>
      <c r="B95" s="26"/>
      <c r="C95" s="31">
        <v>16.8</v>
      </c>
      <c r="D95" s="9"/>
      <c r="E95" s="95"/>
    </row>
    <row r="96" spans="1:5" ht="15.75" x14ac:dyDescent="0.25">
      <c r="A96" s="27">
        <f t="shared" si="2"/>
        <v>92</v>
      </c>
      <c r="B96" s="28"/>
      <c r="C96" s="31">
        <v>16</v>
      </c>
      <c r="D96" s="9"/>
      <c r="E96" s="95"/>
    </row>
    <row r="97" spans="1:5" ht="15.75" customHeight="1" x14ac:dyDescent="0.25">
      <c r="A97" s="27">
        <f t="shared" si="2"/>
        <v>93</v>
      </c>
      <c r="B97" s="26"/>
      <c r="C97" s="31">
        <v>14.9</v>
      </c>
      <c r="D97" s="9"/>
      <c r="E97" s="95"/>
    </row>
    <row r="98" spans="1:5" ht="30" customHeight="1" x14ac:dyDescent="0.25">
      <c r="A98" s="27">
        <f t="shared" si="2"/>
        <v>94</v>
      </c>
      <c r="B98" s="26"/>
      <c r="C98" s="31">
        <v>16.5</v>
      </c>
      <c r="D98" s="9"/>
      <c r="E98" s="95"/>
    </row>
    <row r="99" spans="1:5" ht="15.75" x14ac:dyDescent="0.25">
      <c r="A99" s="27">
        <f t="shared" si="2"/>
        <v>95</v>
      </c>
      <c r="B99" s="30"/>
      <c r="C99" s="31">
        <v>17.3</v>
      </c>
      <c r="D99" s="9"/>
      <c r="E99" s="95"/>
    </row>
    <row r="100" spans="1:5" ht="15.75" x14ac:dyDescent="0.25">
      <c r="A100" s="27">
        <f>1+A99</f>
        <v>96</v>
      </c>
      <c r="B100" s="30"/>
      <c r="C100" s="31">
        <v>16.600000000000001</v>
      </c>
      <c r="D100" s="9"/>
      <c r="E100" s="95"/>
    </row>
    <row r="101" spans="1:5" ht="15.75" x14ac:dyDescent="0.25">
      <c r="A101" s="27">
        <f t="shared" ref="A101:A164" si="3">1+A100</f>
        <v>97</v>
      </c>
      <c r="B101" s="30"/>
      <c r="C101" s="31">
        <v>17.3</v>
      </c>
      <c r="D101" s="9"/>
      <c r="E101" s="95"/>
    </row>
    <row r="102" spans="1:5" ht="15.75" x14ac:dyDescent="0.25">
      <c r="A102" s="27">
        <f t="shared" si="3"/>
        <v>98</v>
      </c>
      <c r="B102" s="30"/>
      <c r="C102" s="31">
        <v>17.100000000000001</v>
      </c>
      <c r="D102" s="9"/>
      <c r="E102" s="95"/>
    </row>
    <row r="103" spans="1:5" ht="15.75" x14ac:dyDescent="0.25">
      <c r="A103" s="27">
        <f t="shared" si="3"/>
        <v>99</v>
      </c>
      <c r="B103" s="28"/>
      <c r="C103" s="31">
        <v>18.100000000000001</v>
      </c>
      <c r="D103" s="9"/>
      <c r="E103" s="95"/>
    </row>
    <row r="104" spans="1:5" ht="15.75" x14ac:dyDescent="0.25">
      <c r="A104" s="27">
        <f t="shared" si="3"/>
        <v>100</v>
      </c>
      <c r="B104" s="30"/>
      <c r="C104" s="31">
        <v>17.5</v>
      </c>
      <c r="D104" s="9"/>
      <c r="E104" s="95"/>
    </row>
    <row r="105" spans="1:5" ht="15.75" x14ac:dyDescent="0.25">
      <c r="A105" s="27">
        <f t="shared" si="3"/>
        <v>101</v>
      </c>
      <c r="B105" s="30"/>
      <c r="C105" s="31">
        <v>16.5</v>
      </c>
      <c r="D105" s="9"/>
      <c r="E105" s="95"/>
    </row>
    <row r="106" spans="1:5" ht="15.75" x14ac:dyDescent="0.25">
      <c r="A106" s="27">
        <f t="shared" si="3"/>
        <v>102</v>
      </c>
      <c r="B106" s="30"/>
      <c r="C106" s="31">
        <v>16.5</v>
      </c>
      <c r="D106" s="9"/>
      <c r="E106" s="95"/>
    </row>
    <row r="107" spans="1:5" ht="15.75" x14ac:dyDescent="0.25">
      <c r="A107" s="27">
        <f t="shared" si="3"/>
        <v>103</v>
      </c>
      <c r="B107" s="28"/>
      <c r="C107" s="31">
        <v>16.8</v>
      </c>
      <c r="D107" s="9"/>
      <c r="E107" s="95"/>
    </row>
    <row r="108" spans="1:5" ht="15.75" x14ac:dyDescent="0.25">
      <c r="A108" s="27">
        <f t="shared" si="3"/>
        <v>104</v>
      </c>
      <c r="B108" s="30"/>
      <c r="C108" s="31">
        <v>16.3</v>
      </c>
      <c r="D108" s="9"/>
      <c r="E108" s="95"/>
    </row>
    <row r="109" spans="1:5" ht="15.75" x14ac:dyDescent="0.25">
      <c r="A109" s="27">
        <f t="shared" si="3"/>
        <v>105</v>
      </c>
      <c r="B109" s="30"/>
      <c r="C109" s="31">
        <v>17</v>
      </c>
      <c r="D109" s="9"/>
      <c r="E109" s="95"/>
    </row>
    <row r="110" spans="1:5" ht="15.75" x14ac:dyDescent="0.25">
      <c r="A110" s="27">
        <f t="shared" si="3"/>
        <v>106</v>
      </c>
      <c r="B110" s="30"/>
      <c r="C110" s="31">
        <v>17.3</v>
      </c>
      <c r="D110" s="9"/>
      <c r="E110" s="95"/>
    </row>
    <row r="111" spans="1:5" ht="15.75" x14ac:dyDescent="0.25">
      <c r="A111" s="27">
        <f t="shared" si="3"/>
        <v>107</v>
      </c>
      <c r="B111" s="30"/>
      <c r="C111" s="31">
        <v>18</v>
      </c>
      <c r="D111" s="9"/>
      <c r="E111" s="95"/>
    </row>
    <row r="112" spans="1:5" ht="15.75" x14ac:dyDescent="0.25">
      <c r="A112" s="27">
        <f t="shared" si="3"/>
        <v>108</v>
      </c>
      <c r="B112" s="30"/>
      <c r="C112" s="31">
        <v>14.9</v>
      </c>
      <c r="D112" s="9"/>
      <c r="E112" s="95"/>
    </row>
    <row r="113" spans="1:5" ht="15.75" x14ac:dyDescent="0.25">
      <c r="A113" s="27">
        <f t="shared" si="3"/>
        <v>109</v>
      </c>
      <c r="B113" s="30"/>
      <c r="C113" s="31">
        <v>15.7</v>
      </c>
      <c r="D113" s="9"/>
      <c r="E113" s="95"/>
    </row>
    <row r="114" spans="1:5" ht="15.75" x14ac:dyDescent="0.25">
      <c r="A114" s="27">
        <f t="shared" si="3"/>
        <v>110</v>
      </c>
      <c r="B114" s="30"/>
      <c r="C114" s="31">
        <v>19.7</v>
      </c>
      <c r="D114" s="9"/>
      <c r="E114" s="95"/>
    </row>
    <row r="115" spans="1:5" ht="15.75" x14ac:dyDescent="0.25">
      <c r="A115" s="27">
        <f t="shared" si="3"/>
        <v>111</v>
      </c>
      <c r="B115" s="30"/>
      <c r="C115" s="31">
        <v>16.899999999999999</v>
      </c>
      <c r="D115" s="9"/>
      <c r="E115" s="95"/>
    </row>
    <row r="116" spans="1:5" ht="15.75" x14ac:dyDescent="0.25">
      <c r="A116" s="27">
        <f t="shared" si="3"/>
        <v>112</v>
      </c>
      <c r="B116" s="30"/>
      <c r="C116" s="31">
        <v>17.8</v>
      </c>
      <c r="D116" s="9"/>
      <c r="E116" s="95"/>
    </row>
    <row r="117" spans="1:5" ht="15.75" x14ac:dyDescent="0.25">
      <c r="A117" s="27">
        <f t="shared" si="3"/>
        <v>113</v>
      </c>
      <c r="B117" s="30"/>
      <c r="C117" s="31">
        <v>17.399999999999999</v>
      </c>
      <c r="D117" s="9"/>
      <c r="E117" s="95"/>
    </row>
    <row r="118" spans="1:5" ht="15.75" x14ac:dyDescent="0.25">
      <c r="A118" s="27">
        <f t="shared" si="3"/>
        <v>114</v>
      </c>
      <c r="B118" s="30"/>
      <c r="C118" s="31">
        <v>18.3</v>
      </c>
      <c r="D118" s="9"/>
      <c r="E118" s="95"/>
    </row>
    <row r="119" spans="1:5" ht="15.75" x14ac:dyDescent="0.25">
      <c r="A119" s="27">
        <f t="shared" si="3"/>
        <v>115</v>
      </c>
      <c r="B119" s="30"/>
      <c r="C119" s="31">
        <v>17.3</v>
      </c>
      <c r="D119" s="9"/>
      <c r="E119" s="95"/>
    </row>
    <row r="120" spans="1:5" ht="15.75" x14ac:dyDescent="0.25">
      <c r="A120" s="27">
        <f t="shared" si="3"/>
        <v>116</v>
      </c>
      <c r="B120" s="30"/>
      <c r="C120" s="31">
        <v>18</v>
      </c>
      <c r="D120" s="9"/>
      <c r="E120" s="95"/>
    </row>
    <row r="121" spans="1:5" ht="15.75" x14ac:dyDescent="0.25">
      <c r="A121" s="27">
        <f t="shared" si="3"/>
        <v>117</v>
      </c>
      <c r="B121" s="30"/>
      <c r="C121" s="31">
        <v>22.3</v>
      </c>
      <c r="D121" s="9"/>
      <c r="E121" s="95"/>
    </row>
    <row r="122" spans="1:5" ht="15.75" x14ac:dyDescent="0.25">
      <c r="A122" s="27">
        <f t="shared" si="3"/>
        <v>118</v>
      </c>
      <c r="B122" s="30"/>
      <c r="C122" s="31">
        <v>18.100000000000001</v>
      </c>
      <c r="D122" s="9"/>
      <c r="E122" s="95"/>
    </row>
    <row r="123" spans="1:5" ht="15.75" x14ac:dyDescent="0.25">
      <c r="A123" s="27">
        <f t="shared" si="3"/>
        <v>119</v>
      </c>
      <c r="B123" s="30"/>
      <c r="C123" s="31">
        <v>18</v>
      </c>
      <c r="D123" s="9"/>
      <c r="E123" s="95"/>
    </row>
    <row r="124" spans="1:5" ht="15.75" x14ac:dyDescent="0.25">
      <c r="A124" s="27">
        <f t="shared" si="3"/>
        <v>120</v>
      </c>
      <c r="B124" s="30"/>
      <c r="C124" s="31">
        <v>18</v>
      </c>
      <c r="D124" s="9"/>
      <c r="E124" s="95"/>
    </row>
    <row r="125" spans="1:5" ht="15.75" x14ac:dyDescent="0.25">
      <c r="A125" s="27">
        <f t="shared" si="3"/>
        <v>121</v>
      </c>
      <c r="B125" s="30"/>
      <c r="C125" s="31">
        <v>17.8</v>
      </c>
      <c r="D125" s="9"/>
      <c r="E125" s="95"/>
    </row>
    <row r="126" spans="1:5" ht="15.75" x14ac:dyDescent="0.25">
      <c r="A126" s="27">
        <f t="shared" si="3"/>
        <v>122</v>
      </c>
      <c r="B126" s="26"/>
      <c r="C126" s="31">
        <v>19.600000000000001</v>
      </c>
      <c r="D126" s="9"/>
      <c r="E126" s="95"/>
    </row>
    <row r="127" spans="1:5" ht="15.75" x14ac:dyDescent="0.25">
      <c r="A127" s="27">
        <f t="shared" si="3"/>
        <v>123</v>
      </c>
      <c r="B127" s="30"/>
      <c r="C127" s="31">
        <v>15.2</v>
      </c>
      <c r="D127" s="9"/>
      <c r="E127" s="95"/>
    </row>
    <row r="128" spans="1:5" ht="15.75" x14ac:dyDescent="0.25">
      <c r="A128" s="27">
        <f t="shared" si="3"/>
        <v>124</v>
      </c>
      <c r="B128" s="30"/>
      <c r="C128" s="31">
        <v>18.399999999999999</v>
      </c>
      <c r="D128" s="9"/>
      <c r="E128" s="95"/>
    </row>
    <row r="129" spans="1:5" ht="15.75" x14ac:dyDescent="0.25">
      <c r="A129" s="27">
        <f t="shared" si="3"/>
        <v>125</v>
      </c>
      <c r="B129" s="30"/>
      <c r="C129" s="31">
        <v>15.8</v>
      </c>
      <c r="D129" s="9"/>
      <c r="E129" s="95"/>
    </row>
    <row r="130" spans="1:5" ht="15.75" x14ac:dyDescent="0.25">
      <c r="A130" s="27">
        <f t="shared" si="3"/>
        <v>126</v>
      </c>
      <c r="B130" s="26"/>
      <c r="C130" s="31">
        <v>16.3</v>
      </c>
      <c r="D130" s="9"/>
      <c r="E130" s="95"/>
    </row>
    <row r="131" spans="1:5" ht="15.75" x14ac:dyDescent="0.25">
      <c r="A131" s="27">
        <f t="shared" si="3"/>
        <v>127</v>
      </c>
      <c r="B131" s="30"/>
      <c r="C131" s="31">
        <v>17.899999999999999</v>
      </c>
      <c r="D131" s="9"/>
      <c r="E131" s="95"/>
    </row>
    <row r="132" spans="1:5" ht="15.75" x14ac:dyDescent="0.25">
      <c r="A132" s="27">
        <f t="shared" si="3"/>
        <v>128</v>
      </c>
      <c r="B132" s="30"/>
      <c r="C132" s="31">
        <v>17.399999999999999</v>
      </c>
      <c r="D132" s="9"/>
      <c r="E132" s="95"/>
    </row>
    <row r="133" spans="1:5" ht="15.75" x14ac:dyDescent="0.25">
      <c r="A133" s="27">
        <f t="shared" si="3"/>
        <v>129</v>
      </c>
      <c r="B133" s="30"/>
      <c r="C133" s="31">
        <v>18.2</v>
      </c>
      <c r="D133" s="9"/>
      <c r="E133" s="95"/>
    </row>
    <row r="134" spans="1:5" ht="27" customHeight="1" x14ac:dyDescent="0.25">
      <c r="A134" s="27">
        <f t="shared" si="3"/>
        <v>130</v>
      </c>
      <c r="B134" s="26"/>
      <c r="C134" s="31">
        <v>17</v>
      </c>
      <c r="D134" s="9"/>
      <c r="E134" s="95"/>
    </row>
    <row r="135" spans="1:5" ht="15.75" x14ac:dyDescent="0.25">
      <c r="A135" s="27">
        <f t="shared" si="3"/>
        <v>131</v>
      </c>
      <c r="B135" s="30"/>
      <c r="C135" s="31">
        <v>18.8</v>
      </c>
      <c r="D135" s="9"/>
      <c r="E135" s="95"/>
    </row>
    <row r="136" spans="1:5" ht="15.75" x14ac:dyDescent="0.25">
      <c r="A136" s="27">
        <f t="shared" si="3"/>
        <v>132</v>
      </c>
      <c r="B136" s="30"/>
      <c r="C136" s="31">
        <v>15</v>
      </c>
      <c r="D136" s="9"/>
      <c r="E136" s="95"/>
    </row>
    <row r="137" spans="1:5" ht="15.75" x14ac:dyDescent="0.25">
      <c r="A137" s="27">
        <f>1+A136</f>
        <v>133</v>
      </c>
      <c r="B137" s="30"/>
      <c r="C137" s="31">
        <v>18.100000000000001</v>
      </c>
      <c r="D137" s="9"/>
      <c r="E137" s="95"/>
    </row>
    <row r="138" spans="1:5" ht="15.75" x14ac:dyDescent="0.25">
      <c r="A138" s="27">
        <f t="shared" si="3"/>
        <v>134</v>
      </c>
      <c r="B138" s="30"/>
      <c r="C138" s="31">
        <v>14.9</v>
      </c>
      <c r="D138" s="9"/>
      <c r="E138" s="95"/>
    </row>
    <row r="139" spans="1:5" ht="15.75" x14ac:dyDescent="0.25">
      <c r="A139" s="27">
        <f t="shared" si="3"/>
        <v>135</v>
      </c>
      <c r="B139" s="28"/>
      <c r="C139" s="31">
        <v>17.899999999999999</v>
      </c>
      <c r="D139" s="9"/>
      <c r="E139" s="95"/>
    </row>
    <row r="140" spans="1:5" ht="15.75" x14ac:dyDescent="0.25">
      <c r="A140" s="27">
        <f t="shared" si="3"/>
        <v>136</v>
      </c>
      <c r="B140" s="30"/>
      <c r="C140" s="31">
        <v>15.5</v>
      </c>
      <c r="D140" s="9"/>
      <c r="E140" s="95"/>
    </row>
    <row r="141" spans="1:5" ht="15.75" x14ac:dyDescent="0.25">
      <c r="A141" s="27">
        <f t="shared" si="3"/>
        <v>137</v>
      </c>
      <c r="B141" s="30"/>
      <c r="C141" s="31">
        <v>17.899999999999999</v>
      </c>
      <c r="D141" s="9"/>
      <c r="E141" s="95"/>
    </row>
    <row r="142" spans="1:5" ht="18.75" customHeight="1" x14ac:dyDescent="0.25">
      <c r="A142" s="27">
        <f t="shared" si="3"/>
        <v>138</v>
      </c>
      <c r="B142" s="26"/>
      <c r="C142" s="31">
        <v>16</v>
      </c>
      <c r="D142" s="25"/>
      <c r="E142" s="95"/>
    </row>
    <row r="143" spans="1:5" ht="15.75" x14ac:dyDescent="0.25">
      <c r="A143" s="27">
        <f t="shared" si="3"/>
        <v>139</v>
      </c>
      <c r="B143" s="26"/>
      <c r="C143" s="31">
        <v>18.3</v>
      </c>
      <c r="D143" s="9"/>
      <c r="E143" s="95"/>
    </row>
    <row r="144" spans="1:5" ht="15.75" x14ac:dyDescent="0.25">
      <c r="A144" s="27">
        <f t="shared" si="3"/>
        <v>140</v>
      </c>
      <c r="B144" s="26"/>
      <c r="C144" s="31">
        <v>15.4</v>
      </c>
      <c r="D144" s="9"/>
      <c r="E144" s="95"/>
    </row>
    <row r="145" spans="1:5" ht="15.75" x14ac:dyDescent="0.25">
      <c r="A145" s="27">
        <f t="shared" si="3"/>
        <v>141</v>
      </c>
      <c r="B145" s="30"/>
      <c r="C145" s="31">
        <v>17.100000000000001</v>
      </c>
      <c r="D145" s="9"/>
      <c r="E145" s="95"/>
    </row>
    <row r="146" spans="1:5" ht="15.75" x14ac:dyDescent="0.25">
      <c r="A146" s="27">
        <f t="shared" si="3"/>
        <v>142</v>
      </c>
      <c r="B146" s="28"/>
      <c r="C146" s="31">
        <v>14.2</v>
      </c>
      <c r="D146" s="9"/>
      <c r="E146" s="95"/>
    </row>
    <row r="147" spans="1:5" ht="15.75" x14ac:dyDescent="0.25">
      <c r="A147" s="27">
        <f t="shared" si="3"/>
        <v>143</v>
      </c>
      <c r="B147" s="30"/>
      <c r="C147" s="31">
        <v>18.2</v>
      </c>
      <c r="D147" s="9"/>
      <c r="E147" s="95"/>
    </row>
    <row r="148" spans="1:5" ht="15.75" x14ac:dyDescent="0.25">
      <c r="A148" s="27">
        <f t="shared" si="3"/>
        <v>144</v>
      </c>
      <c r="B148" s="30"/>
      <c r="C148" s="31">
        <v>15.3</v>
      </c>
      <c r="D148" s="9"/>
      <c r="E148" s="95"/>
    </row>
    <row r="149" spans="1:5" ht="15.75" x14ac:dyDescent="0.25">
      <c r="A149" s="27">
        <f t="shared" si="3"/>
        <v>145</v>
      </c>
      <c r="B149" s="30"/>
      <c r="C149" s="31">
        <v>18.5</v>
      </c>
      <c r="D149" s="9"/>
      <c r="E149" s="95"/>
    </row>
    <row r="150" spans="1:5" ht="15.75" x14ac:dyDescent="0.25">
      <c r="A150" s="27">
        <f t="shared" si="3"/>
        <v>146</v>
      </c>
      <c r="B150" s="30"/>
      <c r="C150" s="31">
        <v>16.399999999999999</v>
      </c>
      <c r="D150" s="9"/>
      <c r="E150" s="95"/>
    </row>
    <row r="151" spans="1:5" ht="15.75" x14ac:dyDescent="0.25">
      <c r="A151" s="27">
        <f t="shared" si="3"/>
        <v>147</v>
      </c>
      <c r="B151" s="30"/>
      <c r="C151" s="31">
        <v>18</v>
      </c>
      <c r="D151" s="9"/>
      <c r="E151" s="95"/>
    </row>
    <row r="152" spans="1:5" ht="15.75" x14ac:dyDescent="0.25">
      <c r="A152" s="27">
        <f t="shared" si="3"/>
        <v>148</v>
      </c>
      <c r="B152" s="30"/>
      <c r="C152" s="31">
        <v>16</v>
      </c>
      <c r="D152" s="9"/>
      <c r="E152" s="95"/>
    </row>
    <row r="153" spans="1:5" ht="15.75" x14ac:dyDescent="0.25">
      <c r="A153" s="27">
        <f t="shared" si="3"/>
        <v>149</v>
      </c>
      <c r="B153" s="30"/>
      <c r="C153" s="31">
        <v>16.5</v>
      </c>
      <c r="D153" s="9"/>
      <c r="E153" s="95"/>
    </row>
    <row r="154" spans="1:5" ht="15.75" x14ac:dyDescent="0.25">
      <c r="A154" s="27">
        <f t="shared" si="3"/>
        <v>150</v>
      </c>
      <c r="B154" s="28"/>
      <c r="C154" s="31">
        <v>16</v>
      </c>
      <c r="D154" s="9"/>
      <c r="E154" s="95"/>
    </row>
    <row r="155" spans="1:5" ht="15.75" x14ac:dyDescent="0.25">
      <c r="A155" s="27">
        <f t="shared" si="3"/>
        <v>151</v>
      </c>
      <c r="B155" s="30"/>
      <c r="C155" s="31">
        <v>13.3</v>
      </c>
      <c r="D155" s="9"/>
      <c r="E155" s="95"/>
    </row>
    <row r="156" spans="1:5" ht="15.75" x14ac:dyDescent="0.25">
      <c r="A156" s="27">
        <f t="shared" si="3"/>
        <v>152</v>
      </c>
      <c r="B156" s="30"/>
      <c r="C156" s="31">
        <v>16</v>
      </c>
      <c r="D156" s="9"/>
      <c r="E156" s="95"/>
    </row>
    <row r="157" spans="1:5" ht="15.75" x14ac:dyDescent="0.25">
      <c r="A157" s="27">
        <f t="shared" si="3"/>
        <v>153</v>
      </c>
      <c r="B157" s="30"/>
      <c r="C157" s="31">
        <v>13.3</v>
      </c>
      <c r="D157" s="9"/>
      <c r="E157" s="95"/>
    </row>
    <row r="158" spans="1:5" ht="15.75" x14ac:dyDescent="0.25">
      <c r="A158" s="27">
        <f t="shared" si="3"/>
        <v>154</v>
      </c>
      <c r="B158" s="30"/>
      <c r="C158" s="31">
        <v>16.100000000000001</v>
      </c>
      <c r="D158" s="9"/>
      <c r="E158" s="95"/>
    </row>
    <row r="159" spans="1:5" ht="15.75" x14ac:dyDescent="0.25">
      <c r="A159" s="27">
        <f t="shared" si="3"/>
        <v>155</v>
      </c>
      <c r="B159" s="30"/>
      <c r="C159" s="31">
        <v>15.4</v>
      </c>
      <c r="D159" s="9"/>
      <c r="E159" s="95"/>
    </row>
    <row r="160" spans="1:5" ht="15.75" x14ac:dyDescent="0.25">
      <c r="A160" s="27">
        <f t="shared" si="3"/>
        <v>156</v>
      </c>
      <c r="B160" s="30"/>
      <c r="C160" s="31">
        <v>17.399999999999999</v>
      </c>
      <c r="D160" s="9"/>
      <c r="E160" s="95"/>
    </row>
    <row r="161" spans="1:5" ht="15.75" x14ac:dyDescent="0.25">
      <c r="A161" s="27">
        <f t="shared" si="3"/>
        <v>157</v>
      </c>
      <c r="B161" s="30"/>
      <c r="C161" s="31">
        <v>16</v>
      </c>
      <c r="D161" s="9"/>
      <c r="E161" s="95"/>
    </row>
    <row r="162" spans="1:5" ht="15.75" x14ac:dyDescent="0.25">
      <c r="A162" s="27">
        <f t="shared" si="3"/>
        <v>158</v>
      </c>
      <c r="B162" s="30"/>
      <c r="C162" s="31">
        <v>18.100000000000001</v>
      </c>
      <c r="D162" s="9"/>
      <c r="E162" s="95"/>
    </row>
    <row r="163" spans="1:5" ht="15.75" x14ac:dyDescent="0.25">
      <c r="A163" s="27">
        <f t="shared" si="3"/>
        <v>159</v>
      </c>
      <c r="B163" s="30"/>
      <c r="C163" s="31">
        <v>19.600000000000001</v>
      </c>
      <c r="D163" s="9"/>
      <c r="E163" s="95"/>
    </row>
    <row r="164" spans="1:5" ht="15.75" x14ac:dyDescent="0.25">
      <c r="A164" s="27">
        <f t="shared" si="3"/>
        <v>160</v>
      </c>
      <c r="B164" s="30"/>
      <c r="C164" s="31">
        <v>16.5</v>
      </c>
      <c r="D164" s="9"/>
      <c r="E164" s="95"/>
    </row>
    <row r="165" spans="1:5" ht="15.75" x14ac:dyDescent="0.25">
      <c r="A165" s="27">
        <f t="shared" ref="A165:A172" si="4">1+A164</f>
        <v>161</v>
      </c>
      <c r="B165" s="30"/>
      <c r="C165" s="31">
        <v>17.600000000000001</v>
      </c>
      <c r="D165" s="9"/>
      <c r="E165" s="95"/>
    </row>
    <row r="166" spans="1:5" ht="15.75" x14ac:dyDescent="0.25">
      <c r="A166" s="27">
        <f t="shared" si="4"/>
        <v>162</v>
      </c>
      <c r="B166" s="30"/>
      <c r="C166" s="31">
        <v>20</v>
      </c>
      <c r="D166" s="9"/>
      <c r="E166" s="95"/>
    </row>
    <row r="167" spans="1:5" ht="15.75" x14ac:dyDescent="0.25">
      <c r="A167" s="27">
        <f t="shared" si="4"/>
        <v>163</v>
      </c>
      <c r="B167" s="30"/>
      <c r="C167" s="31">
        <v>19.3</v>
      </c>
      <c r="D167" s="9"/>
      <c r="E167" s="95"/>
    </row>
    <row r="168" spans="1:5" ht="15.75" x14ac:dyDescent="0.25">
      <c r="A168" s="27">
        <f t="shared" si="4"/>
        <v>164</v>
      </c>
      <c r="B168" s="30"/>
      <c r="C168" s="31">
        <v>15.7</v>
      </c>
      <c r="D168" s="9"/>
      <c r="E168" s="95"/>
    </row>
    <row r="169" spans="1:5" ht="15.75" x14ac:dyDescent="0.25">
      <c r="A169" s="27">
        <f t="shared" si="4"/>
        <v>165</v>
      </c>
      <c r="B169" s="26"/>
      <c r="C169" s="31">
        <v>18.600000000000001</v>
      </c>
      <c r="D169" s="9"/>
      <c r="E169" s="95"/>
    </row>
    <row r="170" spans="1:5" ht="15.75" x14ac:dyDescent="0.25">
      <c r="A170" s="27">
        <f t="shared" si="4"/>
        <v>166</v>
      </c>
      <c r="B170" s="30"/>
      <c r="C170" s="31">
        <v>16.100000000000001</v>
      </c>
      <c r="D170" s="9"/>
      <c r="E170" s="95"/>
    </row>
    <row r="171" spans="1:5" ht="15.75" x14ac:dyDescent="0.25">
      <c r="A171" s="27">
        <f t="shared" si="4"/>
        <v>167</v>
      </c>
      <c r="B171" s="30"/>
      <c r="C171" s="31">
        <v>17.2</v>
      </c>
      <c r="D171" s="9"/>
      <c r="E171" s="95"/>
    </row>
    <row r="172" spans="1:5" ht="28.5" customHeight="1" x14ac:dyDescent="0.25">
      <c r="A172" s="27">
        <f t="shared" si="4"/>
        <v>168</v>
      </c>
      <c r="B172" s="26"/>
      <c r="C172" s="31">
        <v>15.6</v>
      </c>
      <c r="D172" s="9"/>
      <c r="E172" s="95"/>
    </row>
    <row r="173" spans="1:5" ht="15.75" x14ac:dyDescent="0.25">
      <c r="A173" s="27">
        <f t="shared" ref="A173:A179" si="5">1+A172</f>
        <v>169</v>
      </c>
      <c r="B173" s="30"/>
      <c r="C173" s="31">
        <v>17.100000000000001</v>
      </c>
      <c r="D173" s="9"/>
      <c r="E173" s="95"/>
    </row>
    <row r="174" spans="1:5" ht="15.75" x14ac:dyDescent="0.25">
      <c r="A174" s="27">
        <f t="shared" si="5"/>
        <v>170</v>
      </c>
      <c r="B174" s="30"/>
      <c r="C174" s="31">
        <v>16.100000000000001</v>
      </c>
      <c r="D174" s="9"/>
      <c r="E174" s="95"/>
    </row>
    <row r="175" spans="1:5" ht="15.75" x14ac:dyDescent="0.25">
      <c r="A175" s="27">
        <f t="shared" si="5"/>
        <v>171</v>
      </c>
      <c r="B175" s="30"/>
      <c r="C175" s="31">
        <v>17.100000000000001</v>
      </c>
      <c r="D175" s="9"/>
      <c r="E175" s="95"/>
    </row>
    <row r="176" spans="1:5" ht="15.75" x14ac:dyDescent="0.25">
      <c r="A176" s="27">
        <f t="shared" si="5"/>
        <v>172</v>
      </c>
      <c r="B176" s="30"/>
      <c r="C176" s="31">
        <v>15.9</v>
      </c>
      <c r="D176" s="9"/>
      <c r="E176" s="95"/>
    </row>
    <row r="177" spans="1:5" ht="15.75" x14ac:dyDescent="0.25">
      <c r="A177" s="27">
        <f t="shared" si="5"/>
        <v>173</v>
      </c>
      <c r="B177" s="30"/>
      <c r="C177" s="31">
        <v>17.100000000000001</v>
      </c>
      <c r="D177" s="9"/>
      <c r="E177" s="95"/>
    </row>
    <row r="178" spans="1:5" ht="15.75" x14ac:dyDescent="0.25">
      <c r="A178" s="27">
        <f t="shared" si="5"/>
        <v>174</v>
      </c>
      <c r="B178" s="30"/>
      <c r="C178" s="31">
        <v>15.8</v>
      </c>
      <c r="D178" s="9"/>
      <c r="E178" s="95"/>
    </row>
    <row r="179" spans="1:5" ht="15.75" x14ac:dyDescent="0.25">
      <c r="A179" s="27">
        <f t="shared" si="5"/>
        <v>175</v>
      </c>
      <c r="B179" s="30"/>
      <c r="C179" s="31">
        <v>17.5</v>
      </c>
      <c r="D179" s="9"/>
      <c r="E179" s="95"/>
    </row>
    <row r="180" spans="1:5" ht="15.75" x14ac:dyDescent="0.25">
      <c r="A180" s="27">
        <f t="shared" ref="A180:A187" si="6">1+A179</f>
        <v>176</v>
      </c>
      <c r="B180" s="30"/>
      <c r="C180" s="31">
        <v>15.8</v>
      </c>
      <c r="D180" s="9"/>
      <c r="E180" s="95"/>
    </row>
    <row r="181" spans="1:5" ht="15.75" x14ac:dyDescent="0.25">
      <c r="A181" s="27">
        <f t="shared" si="6"/>
        <v>177</v>
      </c>
      <c r="B181" s="30"/>
      <c r="C181" s="31">
        <v>16.3</v>
      </c>
      <c r="D181" s="9"/>
      <c r="E181" s="95"/>
    </row>
    <row r="182" spans="1:5" ht="15.75" x14ac:dyDescent="0.25">
      <c r="A182" s="27">
        <f t="shared" si="6"/>
        <v>178</v>
      </c>
      <c r="B182" s="30"/>
      <c r="C182" s="31">
        <v>16</v>
      </c>
      <c r="D182" s="9"/>
      <c r="E182" s="95"/>
    </row>
    <row r="183" spans="1:5" ht="15.75" x14ac:dyDescent="0.25">
      <c r="A183" s="27">
        <f t="shared" si="6"/>
        <v>179</v>
      </c>
      <c r="B183" s="30"/>
      <c r="C183" s="31">
        <v>15.3</v>
      </c>
      <c r="D183" s="9"/>
      <c r="E183" s="95"/>
    </row>
    <row r="184" spans="1:5" ht="15.75" x14ac:dyDescent="0.25">
      <c r="A184" s="27">
        <f t="shared" si="6"/>
        <v>180</v>
      </c>
      <c r="B184" s="30"/>
      <c r="C184" s="31">
        <v>15.3</v>
      </c>
      <c r="D184" s="9"/>
      <c r="E184" s="95"/>
    </row>
    <row r="185" spans="1:5" ht="15.75" x14ac:dyDescent="0.25">
      <c r="A185" s="27">
        <f t="shared" si="6"/>
        <v>181</v>
      </c>
      <c r="B185" s="30"/>
      <c r="C185" s="31">
        <v>16.5</v>
      </c>
      <c r="D185" s="9"/>
      <c r="E185" s="95"/>
    </row>
    <row r="186" spans="1:5" ht="15.75" x14ac:dyDescent="0.25">
      <c r="A186" s="27">
        <f t="shared" si="6"/>
        <v>182</v>
      </c>
      <c r="B186" s="30"/>
      <c r="C186" s="31">
        <v>15</v>
      </c>
      <c r="D186" s="9"/>
      <c r="E186" s="95"/>
    </row>
    <row r="187" spans="1:5" ht="15.75" x14ac:dyDescent="0.25">
      <c r="A187" s="27">
        <f t="shared" si="6"/>
        <v>183</v>
      </c>
      <c r="B187" s="30"/>
      <c r="C187" s="31">
        <v>17.100000000000001</v>
      </c>
      <c r="D187" s="9"/>
      <c r="E187" s="95"/>
    </row>
    <row r="188" spans="1:5" ht="15.75" x14ac:dyDescent="0.25">
      <c r="A188" s="27">
        <f>1+A187</f>
        <v>184</v>
      </c>
      <c r="B188" s="30"/>
      <c r="C188" s="31">
        <v>15.8</v>
      </c>
      <c r="D188" s="9"/>
      <c r="E188" s="95"/>
    </row>
    <row r="189" spans="1:5" ht="15.75" x14ac:dyDescent="0.25">
      <c r="A189" s="27">
        <f t="shared" ref="A189:A196" si="7">1+A188</f>
        <v>185</v>
      </c>
      <c r="B189" s="30"/>
      <c r="C189" s="31">
        <v>16.5</v>
      </c>
      <c r="D189" s="9"/>
      <c r="E189" s="95"/>
    </row>
    <row r="190" spans="1:5" ht="15.75" x14ac:dyDescent="0.25">
      <c r="A190" s="27">
        <f t="shared" si="7"/>
        <v>186</v>
      </c>
      <c r="B190" s="30"/>
      <c r="C190" s="31">
        <v>15.8</v>
      </c>
      <c r="D190" s="9"/>
      <c r="E190" s="95"/>
    </row>
    <row r="191" spans="1:5" ht="15.75" x14ac:dyDescent="0.25">
      <c r="A191" s="27">
        <f t="shared" si="7"/>
        <v>187</v>
      </c>
      <c r="B191" s="30"/>
      <c r="C191" s="31">
        <v>16</v>
      </c>
      <c r="D191" s="9"/>
      <c r="E191" s="95"/>
    </row>
    <row r="192" spans="1:5" ht="15.75" x14ac:dyDescent="0.25">
      <c r="A192" s="27">
        <f t="shared" si="7"/>
        <v>188</v>
      </c>
      <c r="B192" s="30"/>
      <c r="C192" s="31">
        <v>16.600000000000001</v>
      </c>
      <c r="D192" s="9"/>
      <c r="E192" s="95"/>
    </row>
    <row r="193" spans="1:7" ht="15.75" x14ac:dyDescent="0.25">
      <c r="A193" s="27">
        <f t="shared" si="7"/>
        <v>189</v>
      </c>
      <c r="B193" s="26"/>
      <c r="C193" s="31">
        <v>16.100000000000001</v>
      </c>
      <c r="D193" s="9"/>
      <c r="E193" s="95"/>
    </row>
    <row r="194" spans="1:7" ht="15.75" x14ac:dyDescent="0.25">
      <c r="A194" s="27">
        <f t="shared" si="7"/>
        <v>190</v>
      </c>
      <c r="B194" s="30"/>
      <c r="C194" s="31">
        <v>16.7</v>
      </c>
      <c r="D194" s="9"/>
      <c r="E194" s="95"/>
    </row>
    <row r="195" spans="1:7" ht="15.75" x14ac:dyDescent="0.25">
      <c r="A195" s="27">
        <f t="shared" si="7"/>
        <v>191</v>
      </c>
      <c r="B195" s="30"/>
      <c r="C195" s="31">
        <v>18.2</v>
      </c>
      <c r="D195" s="9"/>
      <c r="E195" s="95"/>
    </row>
    <row r="196" spans="1:7" ht="15.75" x14ac:dyDescent="0.25">
      <c r="A196" s="27">
        <f t="shared" si="7"/>
        <v>192</v>
      </c>
      <c r="B196" s="30"/>
      <c r="C196" s="31">
        <v>15.9</v>
      </c>
      <c r="D196" s="9"/>
      <c r="E196" s="95"/>
    </row>
    <row r="197" spans="1:7" ht="15.75" x14ac:dyDescent="0.25">
      <c r="A197" s="27">
        <f>1+A196</f>
        <v>193</v>
      </c>
      <c r="B197" s="30"/>
      <c r="C197" s="31">
        <v>18.600000000000001</v>
      </c>
      <c r="D197" s="9"/>
      <c r="E197" s="95"/>
    </row>
    <row r="198" spans="1:7" ht="15.75" x14ac:dyDescent="0.25">
      <c r="A198" s="27">
        <f t="shared" ref="A198:A203" si="8">1+A197</f>
        <v>194</v>
      </c>
      <c r="B198" s="30"/>
      <c r="C198" s="31">
        <v>15.8</v>
      </c>
      <c r="D198" s="9"/>
      <c r="E198" s="95"/>
    </row>
    <row r="199" spans="1:7" ht="15.75" x14ac:dyDescent="0.25">
      <c r="A199" s="27">
        <f t="shared" si="8"/>
        <v>195</v>
      </c>
      <c r="B199" s="30"/>
      <c r="C199" s="31">
        <v>17.399999999999999</v>
      </c>
      <c r="D199" s="9"/>
      <c r="E199" s="95"/>
    </row>
    <row r="200" spans="1:7" ht="15.75" x14ac:dyDescent="0.25">
      <c r="A200" s="27">
        <f t="shared" si="8"/>
        <v>196</v>
      </c>
      <c r="B200" s="30"/>
      <c r="C200" s="31">
        <v>15.7</v>
      </c>
      <c r="D200" s="9"/>
      <c r="E200" s="95"/>
    </row>
    <row r="201" spans="1:7" ht="15.75" x14ac:dyDescent="0.25">
      <c r="A201" s="27">
        <f t="shared" si="8"/>
        <v>197</v>
      </c>
      <c r="B201" s="28"/>
      <c r="C201" s="31">
        <v>16.899999999999999</v>
      </c>
      <c r="D201" s="9"/>
      <c r="E201" s="95"/>
    </row>
    <row r="202" spans="1:7" ht="15.75" x14ac:dyDescent="0.25">
      <c r="A202" s="27">
        <f t="shared" si="8"/>
        <v>198</v>
      </c>
      <c r="B202" s="30"/>
      <c r="C202" s="31">
        <v>16.100000000000001</v>
      </c>
      <c r="D202" s="9"/>
      <c r="E202" s="95"/>
    </row>
    <row r="203" spans="1:7" ht="15.75" x14ac:dyDescent="0.25">
      <c r="A203" s="27">
        <f t="shared" si="8"/>
        <v>199</v>
      </c>
      <c r="B203" s="30"/>
      <c r="C203" s="31">
        <v>16.2</v>
      </c>
      <c r="D203" s="9"/>
      <c r="E203" s="95"/>
    </row>
    <row r="204" spans="1:7" ht="15.75" x14ac:dyDescent="0.25">
      <c r="A204" s="27">
        <f>1+A203</f>
        <v>200</v>
      </c>
      <c r="B204" s="30"/>
      <c r="C204" s="31">
        <v>19</v>
      </c>
      <c r="D204" s="9"/>
      <c r="E204" s="95"/>
    </row>
    <row r="205" spans="1:7" ht="18.75" x14ac:dyDescent="0.3">
      <c r="A205" s="9"/>
      <c r="B205" s="93" t="s">
        <v>0</v>
      </c>
      <c r="C205" s="94">
        <f>SUM(C5:C204)</f>
        <v>3476.3000000000011</v>
      </c>
      <c r="D205" s="9"/>
      <c r="E205" s="70">
        <v>0</v>
      </c>
      <c r="G205" s="75"/>
    </row>
    <row r="208" spans="1:7" ht="63" x14ac:dyDescent="0.25">
      <c r="A208" s="3" t="s">
        <v>40</v>
      </c>
      <c r="B208" s="32" t="s">
        <v>41</v>
      </c>
      <c r="C208" s="2" t="s">
        <v>42</v>
      </c>
      <c r="D208" s="2" t="s">
        <v>43</v>
      </c>
      <c r="E208" s="2" t="s">
        <v>1056</v>
      </c>
    </row>
    <row r="209" spans="1:6" ht="18.75" x14ac:dyDescent="0.3">
      <c r="A209" s="33">
        <v>1902719</v>
      </c>
      <c r="B209" s="34"/>
      <c r="C209" s="58">
        <v>374.30500000000001</v>
      </c>
      <c r="D209" s="58">
        <v>374.30500000000001</v>
      </c>
      <c r="E209" s="46">
        <f>D209-C209</f>
        <v>0</v>
      </c>
      <c r="F209" s="82">
        <v>56.433</v>
      </c>
    </row>
    <row r="210" spans="1:6" ht="15.75" x14ac:dyDescent="0.25">
      <c r="A210" s="35"/>
      <c r="B210" s="36"/>
      <c r="C210" s="37"/>
      <c r="D210" s="37"/>
      <c r="E210" s="37"/>
    </row>
    <row r="211" spans="1:6" ht="20.25" customHeight="1" x14ac:dyDescent="0.3">
      <c r="A211" s="206" t="s">
        <v>46</v>
      </c>
      <c r="B211" s="206"/>
      <c r="C211" s="206"/>
      <c r="D211" s="206"/>
      <c r="E211" s="38">
        <f>C205</f>
        <v>3476.3000000000011</v>
      </c>
    </row>
    <row r="212" spans="1:6" ht="20.25" customHeight="1" x14ac:dyDescent="0.3">
      <c r="A212" s="206" t="s">
        <v>583</v>
      </c>
      <c r="B212" s="206"/>
      <c r="C212" s="206"/>
      <c r="D212" s="206"/>
      <c r="E212" s="38">
        <f>2983.1+137.6</f>
        <v>3120.7</v>
      </c>
    </row>
    <row r="213" spans="1:6" ht="28.5" customHeight="1" x14ac:dyDescent="0.3">
      <c r="A213" s="209" t="s">
        <v>44</v>
      </c>
      <c r="B213" s="209"/>
      <c r="C213" s="209"/>
      <c r="D213" s="209"/>
      <c r="E213" s="39">
        <f>E209/(E211+E212)</f>
        <v>0</v>
      </c>
    </row>
    <row r="214" spans="1:6" ht="28.5" customHeight="1" x14ac:dyDescent="0.3">
      <c r="A214" s="42" t="s">
        <v>564</v>
      </c>
      <c r="B214" s="42"/>
      <c r="C214" s="42"/>
      <c r="D214" s="42"/>
      <c r="E214" s="45">
        <v>2367.38</v>
      </c>
    </row>
    <row r="215" spans="1:6" ht="28.5" customHeight="1" x14ac:dyDescent="0.3">
      <c r="A215" s="210" t="s">
        <v>45</v>
      </c>
      <c r="B215" s="210"/>
      <c r="C215" s="210"/>
      <c r="D215" s="210"/>
      <c r="E215" s="40">
        <f>E213*E214</f>
        <v>0</v>
      </c>
    </row>
  </sheetData>
  <autoFilter ref="A4:E204"/>
  <mergeCells count="6">
    <mergeCell ref="B1:E1"/>
    <mergeCell ref="A211:D211"/>
    <mergeCell ref="A213:D213"/>
    <mergeCell ref="A215:D215"/>
    <mergeCell ref="A212:D212"/>
    <mergeCell ref="B2:C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0"/>
  <sheetViews>
    <sheetView workbookViewId="0">
      <selection activeCell="I6" sqref="I6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11"/>
      <c r="B1" s="213"/>
      <c r="C1" s="213"/>
      <c r="D1" s="213"/>
      <c r="E1" s="213"/>
      <c r="F1" s="213"/>
      <c r="G1" s="12"/>
      <c r="H1" s="13"/>
      <c r="I1" s="13"/>
    </row>
    <row r="2" spans="1:9" ht="18.75" x14ac:dyDescent="0.3">
      <c r="A2" s="11"/>
      <c r="B2" s="214" t="s">
        <v>1072</v>
      </c>
      <c r="C2" s="214"/>
      <c r="D2" s="214"/>
      <c r="E2" s="214"/>
      <c r="F2" s="214"/>
      <c r="G2" s="214"/>
      <c r="H2" s="214"/>
      <c r="I2" s="214"/>
    </row>
    <row r="3" spans="1:9" ht="18.75" x14ac:dyDescent="0.3">
      <c r="A3" s="11"/>
      <c r="B3" s="11"/>
      <c r="C3" s="11"/>
      <c r="D3" s="11"/>
      <c r="E3" s="11"/>
      <c r="F3" s="11"/>
      <c r="G3" s="11"/>
      <c r="H3" s="11"/>
      <c r="I3" s="11"/>
    </row>
    <row r="4" spans="1:9" x14ac:dyDescent="0.25">
      <c r="A4" s="215" t="s">
        <v>26</v>
      </c>
      <c r="B4" s="215"/>
      <c r="C4" s="215"/>
      <c r="D4" s="215"/>
      <c r="E4" s="15" t="s">
        <v>27</v>
      </c>
      <c r="F4" s="15" t="s">
        <v>28</v>
      </c>
      <c r="G4" s="15" t="s">
        <v>29</v>
      </c>
      <c r="H4" s="23" t="s">
        <v>30</v>
      </c>
      <c r="I4" s="16" t="s">
        <v>31</v>
      </c>
    </row>
    <row r="5" spans="1:9" ht="15.75" x14ac:dyDescent="0.25">
      <c r="A5" s="216" t="s">
        <v>25</v>
      </c>
      <c r="B5" s="216"/>
      <c r="C5" s="216"/>
      <c r="D5" s="216"/>
      <c r="E5" s="71">
        <v>30879.3</v>
      </c>
      <c r="F5" s="18">
        <v>891.53</v>
      </c>
      <c r="G5" s="18">
        <f>66.92</f>
        <v>66.92</v>
      </c>
      <c r="H5" s="20">
        <f>F5*G5</f>
        <v>59661.187599999997</v>
      </c>
      <c r="I5" s="152">
        <f>H5/E5</f>
        <v>1.9320770742860103</v>
      </c>
    </row>
    <row r="6" spans="1:9" ht="20.25" x14ac:dyDescent="0.3">
      <c r="A6" s="212" t="s">
        <v>32</v>
      </c>
      <c r="B6" s="212"/>
      <c r="C6" s="212"/>
      <c r="D6" s="212"/>
      <c r="E6" s="19"/>
      <c r="F6" s="17"/>
      <c r="G6" s="17"/>
      <c r="H6" s="21">
        <f>SUM(H5:H5)</f>
        <v>59661.187599999997</v>
      </c>
      <c r="I6" s="22">
        <f>SUM(I5:I5)</f>
        <v>1.9320770742860103</v>
      </c>
    </row>
    <row r="7" spans="1:9" ht="18.75" x14ac:dyDescent="0.3">
      <c r="A7" s="11"/>
      <c r="B7" s="11"/>
      <c r="C7" s="11"/>
      <c r="D7" s="11"/>
      <c r="E7" s="11"/>
      <c r="F7" s="11"/>
      <c r="G7" s="11"/>
      <c r="H7" s="11"/>
      <c r="I7" s="11"/>
    </row>
    <row r="8" spans="1:9" ht="18.75" x14ac:dyDescent="0.3">
      <c r="A8" s="11"/>
      <c r="B8" s="12"/>
      <c r="C8" s="11"/>
      <c r="D8" s="14"/>
      <c r="E8" s="11"/>
      <c r="F8" s="11"/>
      <c r="G8" s="11"/>
      <c r="H8" s="11"/>
      <c r="I8" s="11"/>
    </row>
    <row r="9" spans="1:9" x14ac:dyDescent="0.25">
      <c r="A9" s="90"/>
      <c r="B9" s="75"/>
      <c r="C9" s="75"/>
    </row>
    <row r="10" spans="1:9" x14ac:dyDescent="0.25">
      <c r="A10" s="75"/>
      <c r="B10" s="75"/>
      <c r="C10" s="75"/>
    </row>
  </sheetData>
  <mergeCells count="5">
    <mergeCell ref="A6:D6"/>
    <mergeCell ref="B1:F1"/>
    <mergeCell ref="B2:I2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14"/>
  <sheetViews>
    <sheetView workbookViewId="0">
      <selection activeCell="D12" sqref="D12"/>
    </sheetView>
  </sheetViews>
  <sheetFormatPr defaultRowHeight="15" x14ac:dyDescent="0.25"/>
  <cols>
    <col min="1" max="1" width="11.5703125" customWidth="1"/>
    <col min="2" max="2" width="15" customWidth="1"/>
    <col min="3" max="3" width="12.42578125" customWidth="1"/>
    <col min="4" max="4" width="15" bestFit="1" customWidth="1"/>
  </cols>
  <sheetData>
    <row r="1" spans="1:4" x14ac:dyDescent="0.25">
      <c r="B1" s="10" t="s">
        <v>1069</v>
      </c>
    </row>
    <row r="2" spans="1:4" x14ac:dyDescent="0.25">
      <c r="B2" s="10" t="s">
        <v>589</v>
      </c>
    </row>
    <row r="3" spans="1:4" x14ac:dyDescent="0.25">
      <c r="B3" s="10"/>
    </row>
    <row r="4" spans="1:4" x14ac:dyDescent="0.25">
      <c r="A4" s="67"/>
      <c r="B4" s="68"/>
      <c r="C4" s="68"/>
      <c r="D4" s="68"/>
    </row>
    <row r="5" spans="1:4" x14ac:dyDescent="0.25">
      <c r="A5" s="10"/>
      <c r="B5" s="10"/>
      <c r="D5" s="69"/>
    </row>
    <row r="6" spans="1:4" x14ac:dyDescent="0.25">
      <c r="A6" s="10" t="s">
        <v>590</v>
      </c>
      <c r="B6" s="10"/>
      <c r="D6" s="69"/>
    </row>
    <row r="8" spans="1:4" x14ac:dyDescent="0.25">
      <c r="A8" s="66" t="s">
        <v>591</v>
      </c>
      <c r="B8" s="66" t="s">
        <v>592</v>
      </c>
      <c r="C8" s="66" t="s">
        <v>593</v>
      </c>
      <c r="D8" s="66" t="s">
        <v>594</v>
      </c>
    </row>
    <row r="9" spans="1:4" x14ac:dyDescent="0.25">
      <c r="A9" s="98">
        <v>32</v>
      </c>
      <c r="B9" s="98">
        <v>17</v>
      </c>
      <c r="C9" s="98">
        <v>80</v>
      </c>
      <c r="D9" s="98">
        <f t="shared" ref="D9:D11" si="0">B9*C9</f>
        <v>1360</v>
      </c>
    </row>
    <row r="10" spans="1:4" x14ac:dyDescent="0.25">
      <c r="A10" s="98">
        <v>83</v>
      </c>
      <c r="B10" s="98">
        <v>15</v>
      </c>
      <c r="C10" s="98">
        <v>80</v>
      </c>
      <c r="D10" s="98">
        <f>B10*C10</f>
        <v>1200</v>
      </c>
    </row>
    <row r="11" spans="1:4" x14ac:dyDescent="0.25">
      <c r="A11" s="98">
        <v>418</v>
      </c>
      <c r="B11" s="98">
        <v>20</v>
      </c>
      <c r="C11" s="98">
        <v>80</v>
      </c>
      <c r="D11" s="98">
        <f t="shared" si="0"/>
        <v>1600</v>
      </c>
    </row>
    <row r="12" spans="1:4" x14ac:dyDescent="0.25">
      <c r="A12" s="10" t="s">
        <v>1058</v>
      </c>
      <c r="B12" s="90">
        <f>SUM(B9:B11)</f>
        <v>52</v>
      </c>
      <c r="D12" s="105">
        <v>4160</v>
      </c>
    </row>
    <row r="14" spans="1:4" x14ac:dyDescent="0.25">
      <c r="A14" s="1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"/>
  <sheetViews>
    <sheetView workbookViewId="0">
      <selection activeCell="A3" sqref="A3"/>
    </sheetView>
  </sheetViews>
  <sheetFormatPr defaultRowHeight="15" x14ac:dyDescent="0.25"/>
  <cols>
    <col min="3" max="3" width="20.140625" customWidth="1"/>
  </cols>
  <sheetData>
    <row r="1" spans="1:3" x14ac:dyDescent="0.25">
      <c r="C1" s="10" t="s">
        <v>1059</v>
      </c>
    </row>
    <row r="3" spans="1:3" x14ac:dyDescent="0.25">
      <c r="A3" s="90" t="s">
        <v>1068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Справка</vt:lpstr>
      <vt:lpstr>ТЭ МЖД</vt:lpstr>
      <vt:lpstr>ТЭ паркинг</vt:lpstr>
      <vt:lpstr>ТКО</vt:lpstr>
      <vt:lpstr>ВСМ</vt:lpstr>
      <vt:lpstr>Вывоз песка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2021-10-29T12:10:34Z</dcterms:modified>
</cp:coreProperties>
</file>